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2560" windowHeight="10845" tabRatio="850" activeTab="1"/>
  </bookViews>
  <sheets>
    <sheet name="Notes" sheetId="1" r:id="rId1"/>
    <sheet name="Note from Gary&amp;Woody" sheetId="2" r:id="rId2"/>
    <sheet name="District" sheetId="3" state="hidden" r:id="rId3"/>
    <sheet name="Import Pay.Ledger" sheetId="4" state="hidden" r:id="rId4"/>
    <sheet name="Data Entry - FSF" sheetId="5" r:id="rId5"/>
    <sheet name="CashFlow91" sheetId="6" r:id="rId6"/>
    <sheet name="graphdata" sheetId="7" state="hidden" r:id="rId7"/>
    <sheet name="Graphs91" sheetId="8" r:id="rId8"/>
    <sheet name="CashFlow71" sheetId="9" r:id="rId9"/>
    <sheet name="Graphs71" sheetId="10" r:id="rId10"/>
    <sheet name="PayClass" sheetId="11" state="hidden" r:id="rId11"/>
  </sheets>
  <definedNames>
    <definedName name="_xlnm.Print_Area" localSheetId="5">'CashFlow91'!$B$1:$AG$77</definedName>
    <definedName name="_xlnm.Print_Area" localSheetId="4">'Data Entry - FSF'!$A$5:$O$49</definedName>
    <definedName name="_xlnm.Print_Area" localSheetId="9">'Graphs71'!$A$1:$K$131</definedName>
  </definedNames>
  <calcPr fullCalcOnLoad="1"/>
</workbook>
</file>

<file path=xl/comments5.xml><?xml version="1.0" encoding="utf-8"?>
<comments xmlns="http://schemas.openxmlformats.org/spreadsheetml/2006/main">
  <authors>
    <author>Woody Brewton</author>
  </authors>
  <commentList>
    <comment ref="C10" authorId="0">
      <text>
        <r>
          <rPr>
            <b/>
            <sz val="10"/>
            <color indexed="10"/>
            <rFont val="Tahoma"/>
            <family val="2"/>
          </rPr>
          <t xml:space="preserve">Enter FSP "Current Allocations" from the district's summary of finances LPE amount OR FSP Payment Ledger for September.
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10"/>
            <color indexed="10"/>
            <rFont val="Tahoma"/>
            <family val="2"/>
          </rPr>
          <t>Enter Per Capita allocation from from FSP Payment Ledger.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10"/>
            <color indexed="10"/>
            <rFont val="Tahoma"/>
            <family val="2"/>
          </rPr>
          <t>Enter Other Federal Funds Allocations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10"/>
            <color indexed="10"/>
            <rFont val="Tahoma"/>
            <family val="2"/>
          </rPr>
          <t>Enter FSP "Current Year " Adjustments from the district's Payment Ledger by subtracting the prior month's allocation from the current month's allocation (Enter as positive or negative difference).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10"/>
            <color indexed="10"/>
            <rFont val="Tahoma"/>
            <family val="2"/>
          </rPr>
          <t xml:space="preserve">Enter Federal Funds Food Service Budget
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10"/>
            <color indexed="10"/>
            <rFont val="Tahoma"/>
            <family val="2"/>
          </rPr>
          <t xml:space="preserve">Enter FSP "Prior Year" Adjustments from from the district's Payment Ledger for September through August (Enter as positive or negative amount).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Woody Brewton</author>
  </authors>
  <commentList>
    <comment ref="E15" authorId="0">
      <text>
        <r>
          <rPr>
            <b/>
            <sz val="10"/>
            <color indexed="10"/>
            <rFont val="Tahoma"/>
            <family val="2"/>
          </rPr>
          <t>Enter payment from Available School Fund Payment Ledger each month (Replace projeced amount.  If zero, enter 0)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0"/>
            <color indexed="10"/>
            <rFont val="Tahoma"/>
            <family val="2"/>
          </rPr>
          <t>September payment made in October.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Woody Brewton</author>
  </authors>
  <commentList>
    <comment ref="E15" authorId="0">
      <text>
        <r>
          <rPr>
            <b/>
            <sz val="10"/>
            <color indexed="10"/>
            <rFont val="Tahoma"/>
            <family val="2"/>
          </rPr>
          <t>Enter payment from Available School Fund Payment Ledger each month (Replace projeced amount.  If zero, enter 0)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10"/>
            <color indexed="10"/>
            <rFont val="Tahoma"/>
            <family val="2"/>
          </rPr>
          <t>Enter payment from FSP Payment Ledger each month (Replace projected amount)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10"/>
            <color indexed="10"/>
            <rFont val="Tahoma"/>
            <family val="2"/>
          </rPr>
          <t>Enter beginning cash balance</t>
        </r>
      </text>
    </comment>
    <comment ref="I18" authorId="0">
      <text>
        <r>
          <rPr>
            <b/>
            <sz val="10"/>
            <color indexed="10"/>
            <rFont val="Tahoma"/>
            <family val="2"/>
          </rPr>
          <t>September Payment made in October.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<sst xmlns="http://schemas.openxmlformats.org/spreadsheetml/2006/main" count="6067" uniqueCount="2802">
  <si>
    <t>SOUTHWEST PREPARATORY SCHOOL</t>
  </si>
  <si>
    <t>BEXAR COUNTY ACADEMY</t>
  </si>
  <si>
    <t>CAREER PLUS LEARNING ACADEMY</t>
  </si>
  <si>
    <t>LA ESCUELA DE LAS AMERICAS</t>
  </si>
  <si>
    <t>GEORGE I SANCHEZ CHARTER HS SA</t>
  </si>
  <si>
    <t>GUARDIAN ANGEL PERFORMANCE ART</t>
  </si>
  <si>
    <t>POSITIVE SOLUTIONS CHARTER SCH</t>
  </si>
  <si>
    <t>RADIANCE ACADEMY OF LEARNING</t>
  </si>
  <si>
    <t>ACADEMY OF CAREERS AND TECHNOL</t>
  </si>
  <si>
    <t>SAN ANTONIO CAN HIGH SCHOOL</t>
  </si>
  <si>
    <r>
      <t xml:space="preserve">is for setting field widths - you will see arrows pointing up. </t>
    </r>
    <r>
      <rPr>
        <b/>
        <u val="single"/>
        <sz val="10"/>
        <color indexed="10"/>
        <rFont val="Arial MT"/>
        <family val="0"/>
      </rPr>
      <t>Do not change</t>
    </r>
    <r>
      <rPr>
        <b/>
        <sz val="10"/>
        <color indexed="10"/>
        <rFont val="Arial MT"/>
        <family val="0"/>
      </rPr>
      <t>.  Click "Finish"</t>
    </r>
  </si>
  <si>
    <t>Step 3: Insert a blank column between column "C" and column "D" and title "Current Year Adjustments"</t>
  </si>
  <si>
    <r>
      <t xml:space="preserve">BE SURE TO </t>
    </r>
    <r>
      <rPr>
        <b/>
        <u val="single"/>
        <sz val="10"/>
        <color indexed="10"/>
        <rFont val="Arial"/>
        <family val="2"/>
      </rPr>
      <t xml:space="preserve">DELETE </t>
    </r>
    <r>
      <rPr>
        <b/>
        <sz val="10"/>
        <color indexed="10"/>
        <rFont val="Arial"/>
        <family val="2"/>
      </rPr>
      <t>PRIOR MONTH'S DATA BEFORE COPY/PASTE NEW LEDGER DATA.</t>
    </r>
  </si>
  <si>
    <t>SHEKINAH RADIANCE ACADEMY</t>
  </si>
  <si>
    <t>SAN ANTONIO SCHOOL FOR INQUIRY</t>
  </si>
  <si>
    <t>JUBILEE ACADEMIC CENTER</t>
  </si>
  <si>
    <t>SAN ANTONIO TECHNOLOGY  ACADEM</t>
  </si>
  <si>
    <t>SAN ANTONIO PREPARATORY ACADEM</t>
  </si>
  <si>
    <t>LIGHTHOUSE CHARTER SCHOOL</t>
  </si>
  <si>
    <t>KIPP ASPIRE ACADEMY</t>
  </si>
  <si>
    <t>SCHOOL OF SCIENCE AND TECHNOLO</t>
  </si>
  <si>
    <t>HARMONY SCIENCE ACAD (SAN ANTO</t>
  </si>
  <si>
    <t>BROOKS ACADEMY OF SCIENCE AND</t>
  </si>
  <si>
    <t>REG XX EDUCATION SERVICE CENTE</t>
  </si>
  <si>
    <t>BOWIE COUNTY</t>
  </si>
  <si>
    <t>BRAZOS SCHOOL FOR INQUIRY &amp; CR</t>
  </si>
  <si>
    <t>J W HAMILTON JR STATE SCHOOL</t>
  </si>
  <si>
    <t>ENCINO SCHOOL</t>
  </si>
  <si>
    <t>RON JACKSON STATE JUVENILE COR</t>
  </si>
  <si>
    <t>BURNET CISD</t>
  </si>
  <si>
    <t>CALHOUN COUNTY ISD</t>
  </si>
  <si>
    <t>CLYDE CISD</t>
  </si>
  <si>
    <t>HARLINGEN CISD</t>
  </si>
  <si>
    <t>LOS FRESNOS CISD</t>
  </si>
  <si>
    <t>SAN BENITO CISD</t>
  </si>
  <si>
    <t>SOUTH TEXAS ISD</t>
  </si>
  <si>
    <t>LINDEN-KILDARE CISD</t>
  </si>
  <si>
    <t>WHITEFACE CISD</t>
  </si>
  <si>
    <t>PANTHER CREEK CISD</t>
  </si>
  <si>
    <t>RICE CISD</t>
  </si>
  <si>
    <t>TRINITY CHARTER SCHOOL</t>
  </si>
  <si>
    <t>EDEN CISD</t>
  </si>
  <si>
    <t>GAINESVILLE STATE SCHOOL</t>
  </si>
  <si>
    <t>CROCKETT COUNTY CONSOLIDATED C</t>
  </si>
  <si>
    <t>CROSBYTON CISD</t>
  </si>
  <si>
    <t>DALLAS COUNTY SCHOOLS</t>
  </si>
  <si>
    <t>PEGASUS SCHOOL OF LIBERAL ARTS</t>
  </si>
  <si>
    <t>NORTH HILLS SCHOOL</t>
  </si>
  <si>
    <t>DALLAS CAN ACADEMY CHARTER</t>
  </si>
  <si>
    <t>DALLAS COMMUNITY CHARTER SCHOO</t>
  </si>
  <si>
    <t>EAGLE ADVANTAGE SCHOOLS</t>
  </si>
  <si>
    <t>LIFE SCHOOL</t>
  </si>
  <si>
    <t>UNIVERSAL ACADEMY</t>
  </si>
  <si>
    <t>NOVA ACADEMY</t>
  </si>
  <si>
    <t>ACADEMY OF DALLAS</t>
  </si>
  <si>
    <t>CHILDREN FIRST ACADEMY OF DALL</t>
  </si>
  <si>
    <t>TRINITY BASIN PREPARATORY</t>
  </si>
  <si>
    <t>DALLAS COUNTY JUVENILE JUSTICE</t>
  </si>
  <si>
    <t>FAITH FAMILY ACADEMY OF OAK CL</t>
  </si>
  <si>
    <t>AW BROWN-FELLOWSHIP CHARTER SC</t>
  </si>
  <si>
    <t>FOCUS LEARNING ACADEMY</t>
  </si>
  <si>
    <t>JEAN MASSIEU ACADEMY</t>
  </si>
  <si>
    <t>SCHOOL OF LIBERAL ARTS AND SCI</t>
  </si>
  <si>
    <t>HONORS ACADEMY</t>
  </si>
  <si>
    <t>NOVA ACADEMY (SOUTHEAST)</t>
  </si>
  <si>
    <t>A+ ACADEMY</t>
  </si>
  <si>
    <t>INSPIRED VISION ACADEMY</t>
  </si>
  <si>
    <t>GATEWAY CHARTER ACADEMY</t>
  </si>
  <si>
    <t>ALPHA CHARTER SCHOOL</t>
  </si>
  <si>
    <t>EDUCATION CENTER INTERNATIONAL</t>
  </si>
  <si>
    <t>EVOLUTION ACADEMY CHARTER SCHO</t>
  </si>
  <si>
    <t>GOLDEN RULE CHARTER SCHOOL</t>
  </si>
  <si>
    <t>ST ANTHONY SCHOOL</t>
  </si>
  <si>
    <t>KIPP TRUTH ACADEMY</t>
  </si>
  <si>
    <t>PEAK ACADEMY</t>
  </si>
  <si>
    <t>LA ACADEMIA DE ESTRELLAS</t>
  </si>
  <si>
    <t>RICHLAND COLLEGIATE HS OF MATH</t>
  </si>
  <si>
    <t>REG X EDUCATION SERVICE CENTER</t>
  </si>
  <si>
    <t>UNIVERSITY OF NORTH TEXAS</t>
  </si>
  <si>
    <t>EDUCATION CENTER</t>
  </si>
  <si>
    <t>CARRIZO SPRINGS CISD</t>
  </si>
  <si>
    <t>RICHARD MILBURN ACADEMY (ECTOR</t>
  </si>
  <si>
    <t>WAXAHACHIE FAITH FAMILY ACADEM</t>
  </si>
  <si>
    <t>PASO DEL NORTE</t>
  </si>
  <si>
    <t>EL PASO ACADEMY</t>
  </si>
  <si>
    <t>EL PASO SCHOOL OF EXCELLENCE</t>
  </si>
  <si>
    <t>HARMONY SCIENCE ACAD (EL PASO)</t>
  </si>
  <si>
    <t>ANTHONY ISD</t>
  </si>
  <si>
    <t>REG XIX EDUCATION SERVICE CENT</t>
  </si>
  <si>
    <t>ERATH EXCELS ACADEMY INC</t>
  </si>
  <si>
    <t>CHILTON ISD</t>
  </si>
  <si>
    <t>MARLIN ORIENTATION AND ASSESSM</t>
  </si>
  <si>
    <t>ROBY CISD</t>
  </si>
  <si>
    <t>LAMAR CISD</t>
  </si>
  <si>
    <t>STAFFORD MSD</t>
  </si>
  <si>
    <t>MAINLAND PREPARATORY ACADEMY</t>
  </si>
  <si>
    <t>ODYSSEY ACADEMY INC</t>
  </si>
  <si>
    <t>DOSS CONSOLIDATED CSD</t>
  </si>
  <si>
    <t>NIXON-SMILEY CISD</t>
  </si>
  <si>
    <t>S AND S CISD</t>
  </si>
  <si>
    <t>EAST TEXAS CHARTER SCHOOLS</t>
  </si>
  <si>
    <t>REG VII EDUCATION SERVICE CENT</t>
  </si>
  <si>
    <t>ANDERSON-SHIRO CISD</t>
  </si>
  <si>
    <t>HAMILTON ISD</t>
  </si>
  <si>
    <t>PRINGLE-MORSE CISD</t>
  </si>
  <si>
    <t>WEST HARDIN COUNTY CISD</t>
  </si>
  <si>
    <t>MEDICAL CENTER CHARTER SCHOOL</t>
  </si>
  <si>
    <t>SER-NINOS CHARTER SCHOOL</t>
  </si>
  <si>
    <t>WEST HOUSTON CHARTER SCHOOL</t>
  </si>
  <si>
    <t>GEORGE I SANCHEZ CHARTER</t>
  </si>
  <si>
    <t>GIRLS &amp; BOYS PREP ACADEMY</t>
  </si>
  <si>
    <t>RAUL YZAGUIRRE SCHOOL FOR SUCC</t>
  </si>
  <si>
    <t>UNIVERSITY OF HOUSTON CHARTER</t>
  </si>
  <si>
    <t>BAY AREA CHARTER SCHOOL</t>
  </si>
  <si>
    <t>ACADEMY OF ACCELERATED LEARNIN</t>
  </si>
  <si>
    <t>HARRIS COUNTY JUVENILE JUSTICE</t>
  </si>
  <si>
    <t>HOUSTON CAN ACADEMY CHARTER SC</t>
  </si>
  <si>
    <t>KIPP INC CHARTER</t>
  </si>
  <si>
    <t>VARNETT CHARTER SCHOOL</t>
  </si>
  <si>
    <t>ALIEF MONTESSORI COMMUNITY SCH</t>
  </si>
  <si>
    <t>ALPHONSO CRUTCH'S-LIFE SUPPORT</t>
  </si>
  <si>
    <t>AMERICAN ACADEMY OF EXCELLENCE</t>
  </si>
  <si>
    <t>Step 2: From the menu, go to 'Data' then click on 'Text to Columns' - the first screen that appears</t>
  </si>
  <si>
    <t>Step 4: Enter formula in new column to reflect changes in "Allocation Amount". Enter changes</t>
  </si>
  <si>
    <t>into "Current Year Adjustments cells in Data Entry FSF sheet to calculate payment amounts.</t>
  </si>
  <si>
    <t>AMIGOS POR VIDA-FRIENDS FOR LI</t>
  </si>
  <si>
    <t>BENJI'S SPECIAL EDUCATIONAL AC</t>
  </si>
  <si>
    <t>HOUSTON HEIGHTS HIGH SCHOOL</t>
  </si>
  <si>
    <t>JAMIE'S HOUSE CHARTER SCHOOL</t>
  </si>
  <si>
    <t>CHILDREN FIRST ACADEMY OF HOUS</t>
  </si>
  <si>
    <t>CROSSROADS COMMUNITY ED CTR CH</t>
  </si>
  <si>
    <t>HOUSTON GATEWAY ACADEMY INC</t>
  </si>
  <si>
    <t>HOUSTON HEIGHTS LEARNING ACADE</t>
  </si>
  <si>
    <t>JESSE JACKSON ACADEMY</t>
  </si>
  <si>
    <t>LA AMISTAD LOVE &amp; LEARNING ACA</t>
  </si>
  <si>
    <t>NORTH HOUSTON H S FOR BUSINESS</t>
  </si>
  <si>
    <t>CALVIN NELMS CHARTER SCHOOLS</t>
  </si>
  <si>
    <t>SOUTHWEST SCHOOL</t>
  </si>
  <si>
    <t>TWO DIMENSIONS PREPARATORY ACA</t>
  </si>
  <si>
    <t>COMQUEST ACADEMY</t>
  </si>
  <si>
    <t>GULF SHORES ACADEMY</t>
  </si>
  <si>
    <t>HARMONY SCIENCE ACADEMY</t>
  </si>
  <si>
    <t>BEATRICE MAYES INSTITUTE CHART</t>
  </si>
  <si>
    <t>NORTHWEST PREPARATORY</t>
  </si>
  <si>
    <t>ACCELERATED INTERMEDIATE ACADE</t>
  </si>
  <si>
    <t>ZOE LEARNING ACADEMY</t>
  </si>
  <si>
    <t>Current Year Adjustment</t>
  </si>
  <si>
    <t>Prior Year Adjustments</t>
  </si>
  <si>
    <t>HOUSTON ALTERNATIVE PREPARATOR</t>
  </si>
  <si>
    <t>JUAN B GALAVIZ CHARTER SCHOOL</t>
  </si>
  <si>
    <t>RIPLEY HOUSE CHARTER SCHOOL</t>
  </si>
  <si>
    <t>RICHARD MILBURN ACADEMY (SUBUR</t>
  </si>
  <si>
    <t>MEYERPARK ELEMENTARY</t>
  </si>
  <si>
    <t>DRAW ACADEMY</t>
  </si>
  <si>
    <t>HARMONY ELEMENTARY</t>
  </si>
  <si>
    <t>HARMONY SCHOOL OF EXCELLENCE</t>
  </si>
  <si>
    <t>STEPPING STONES CHARTER EL</t>
  </si>
  <si>
    <t>KIPP SOUTHEAST HOUSTON</t>
  </si>
  <si>
    <t>REG IV EDUCATION SERVICE CENTE</t>
  </si>
  <si>
    <t>KATHERINE ANNE PORTER SCHOOL</t>
  </si>
  <si>
    <t>TEXAS PREPARATORY SCHOOL</t>
  </si>
  <si>
    <t>SAN MARCOS CISD</t>
  </si>
  <si>
    <t>HAYS CISD</t>
  </si>
  <si>
    <t>ONE STOP MULTISERVICE CHARTER</t>
  </si>
  <si>
    <t>TECHNOLOGY EDUCATION CHARTER H</t>
  </si>
  <si>
    <t>MID-VALLEY ACADEMY</t>
  </si>
  <si>
    <t>IDEA  ACADEMY</t>
  </si>
  <si>
    <t>VANGUARD ACADEMY</t>
  </si>
  <si>
    <t>DONNA ISD</t>
  </si>
  <si>
    <t>EDINBURG CISD</t>
  </si>
  <si>
    <t>MISSION CISD</t>
  </si>
  <si>
    <t>EVINS REGIONAL JUVENILE CENTER</t>
  </si>
  <si>
    <t>REG I EDUCATION SERVICE CENTER</t>
  </si>
  <si>
    <t>CROCKETT STATE SCHOOL</t>
  </si>
  <si>
    <t>PHOENIX CHARTER SCHOOL</t>
  </si>
  <si>
    <t>SANFORD-FRITCH ISD</t>
  </si>
  <si>
    <t>PLEMONS-STINNETT-PHILLIPS CISD</t>
  </si>
  <si>
    <t>IRION COUNTY ISD</t>
  </si>
  <si>
    <t>PERRIN-WHITT CISD</t>
  </si>
  <si>
    <t>TEXAS ACADEMY OF LEADERSHIP IN</t>
  </si>
  <si>
    <t>ACADEMY OF BEAUMONT</t>
  </si>
  <si>
    <t>TEKOA ACADEMY OF ACCELERATED S</t>
  </si>
  <si>
    <t>RICHARD MILBURN ACADEMY (BEAUM</t>
  </si>
  <si>
    <t>EHRHART SCHOOL</t>
  </si>
  <si>
    <t>AL PRICE STATE JUVENILE CORREC</t>
  </si>
  <si>
    <t>GIDDINGS STATE SCHOOL</t>
  </si>
  <si>
    <t>RISE ACADEMY</t>
  </si>
  <si>
    <t>SOUTH PLAINS</t>
  </si>
  <si>
    <t>REG XVII EDUCATION SERVICE CEN</t>
  </si>
  <si>
    <t>MADISONVILLE CISD</t>
  </si>
  <si>
    <t>WACO CHARTER SCHOOL</t>
  </si>
  <si>
    <t>AUDRE AND BERNARD RAPOPORT ACA</t>
  </si>
  <si>
    <t>RAPOPORT ACADEMY PREP SCH</t>
  </si>
  <si>
    <t>MCLENNAN CO ST JUVENILE CORREC</t>
  </si>
  <si>
    <t>REG XII EDUCATION SERVICE CENT</t>
  </si>
  <si>
    <t>RICHARD MILBURN ACADEMY (MIDLA</t>
  </si>
  <si>
    <t>MIDLAND ACADEMY CHARTER SCHOOL</t>
  </si>
  <si>
    <t>REG XVIII EDUCATION SERVICE CE</t>
  </si>
  <si>
    <t>TEXAS SERENITY ACADEMY</t>
  </si>
  <si>
    <t>PEWITT CISD</t>
  </si>
  <si>
    <t>CORSICANA RESIDENTIAL TREATMEN</t>
  </si>
  <si>
    <t>BLACKWELL CISD</t>
  </si>
  <si>
    <t>DR M L GARZA-GONZALEZ CHARTER</t>
  </si>
  <si>
    <t>SEASHORE LEARNING CTR CHARTER</t>
  </si>
  <si>
    <t>CORPUS CHRISTI MONTESSORI SCHO</t>
  </si>
  <si>
    <t>BISHOP CISD</t>
  </si>
  <si>
    <t>REG II EDUCATION SERVICE CENTE</t>
  </si>
  <si>
    <t>BOYS RANCH ISD</t>
  </si>
  <si>
    <t>WEST ORANGE-COVE CISD</t>
  </si>
  <si>
    <t>LITTLE CYPRESS-MAURICEVILLE CI</t>
  </si>
  <si>
    <t>REG V EDUCATION SERVICE CENTER</t>
  </si>
  <si>
    <t>PANOLA CHARTER SCHOOL</t>
  </si>
  <si>
    <t>CROSSTIMBERS ACADEMY</t>
  </si>
  <si>
    <t>FORT STOCKTON ISD</t>
  </si>
  <si>
    <t>RICHARD MILBURN ACADEMY (AMARI</t>
  </si>
  <si>
    <t>REG XVI EDUCATION SERVICE CENT</t>
  </si>
  <si>
    <t>CANYON ISD</t>
  </si>
  <si>
    <t>BIG SPRINGS CHARTER SCHOOL</t>
  </si>
  <si>
    <t>WINTERS  ISD</t>
  </si>
  <si>
    <t>COLDSPRING-OAKHURST CISD</t>
  </si>
  <si>
    <t>CUMBERLAND ACADEMY</t>
  </si>
  <si>
    <t>AZLEWAY CHARTER SCHOOL</t>
  </si>
  <si>
    <t>BRAZOS RIVER CHARTER SCHOOL</t>
  </si>
  <si>
    <t>TREETOPS SCHOOL INTERNATIONAL</t>
  </si>
  <si>
    <t>ARLINGTON CLASSICS ACADEMY</t>
  </si>
  <si>
    <t>FORT WORTH CAN ACADEMY</t>
  </si>
  <si>
    <t>THERESA B LEE ACADEMY</t>
  </si>
  <si>
    <t>FORT WORTH ACADEMY OF FINE ART</t>
  </si>
  <si>
    <t>WESTLAKE ACADEMY CHARTER SCHOO</t>
  </si>
  <si>
    <t>EAST FORT WORTH MONTESSORI ACA</t>
  </si>
  <si>
    <t>RICHARD MILBURN ACADEMY (FORT</t>
  </si>
  <si>
    <t>HARMONY SCIENCE ACAD (FORT WOR</t>
  </si>
  <si>
    <t>REG XI EDUCATION SERVICE CENTE</t>
  </si>
  <si>
    <t>EAGLE ACADEMIES OF TEXAS</t>
  </si>
  <si>
    <t>JIM NED CISD</t>
  </si>
  <si>
    <t>REG XIV EDUCATION SERVICE CENT</t>
  </si>
  <si>
    <t>WELLMAN-UNION CISD</t>
  </si>
  <si>
    <t>REG VIII EDUCATION SERVICE CEN</t>
  </si>
  <si>
    <t>REG XV EDUCATION SERVICE CENTE</t>
  </si>
  <si>
    <t>AMERICAN YOUTHWORKS CHARTER SC</t>
  </si>
  <si>
    <t>EDEN PARK ACADEMY</t>
  </si>
  <si>
    <t>NYOS CHARTER SCHOOL</t>
  </si>
  <si>
    <t>TEXAS EMPOWERMENT ACADEMY</t>
  </si>
  <si>
    <t>UNIVERSITY OF TEXAS UNIVERSITY</t>
  </si>
  <si>
    <t>MCCULLOUGH ACADEMY OF EXCELLEN</t>
  </si>
  <si>
    <t>FRUIT OF EXCELLENCE</t>
  </si>
  <si>
    <t>STAR CHARTER SCHOOL</t>
  </si>
  <si>
    <t>HARMONY SCIENCE ACADEMY (AUSTI</t>
  </si>
  <si>
    <t>CEDARS INTERNATIONAL ACADEMY</t>
  </si>
  <si>
    <t>AUSTIN CAN ACADEMY CHARTER SCH</t>
  </si>
  <si>
    <t>UNIVERSITY OF TEXAS ELEMENTARY</t>
  </si>
  <si>
    <t>KIPP AUSTIN COLLEGE PREP SCH I</t>
  </si>
  <si>
    <t>AUSTIN DISCOVERY SCHOOL</t>
  </si>
  <si>
    <t>HARMONY ELEMENTARY (AUSTIN)</t>
  </si>
  <si>
    <t>TEXAS SCH FOR THE BLIND &amp; VISU</t>
  </si>
  <si>
    <t>TEXAS SCH FOR THE DEAF</t>
  </si>
  <si>
    <t>REG XIII EDUCATION SERVICE CEN</t>
  </si>
  <si>
    <t>GABRIEL TAFOLLA CHARTER SCHOOL</t>
  </si>
  <si>
    <t>UVALDE CISD</t>
  </si>
  <si>
    <t>SAN FELIPE-DEL RIO CISD</t>
  </si>
  <si>
    <t>RANCH ACADEMY</t>
  </si>
  <si>
    <t>OUTREACH WORD ACADEMY</t>
  </si>
  <si>
    <t>REG III EDUCATION SERVICE CENT</t>
  </si>
  <si>
    <t>RAVEN SCHOOL</t>
  </si>
  <si>
    <t>WINDHAM SCHOOL DISTRICT</t>
  </si>
  <si>
    <t>REG VI EDUCATION SERVICE CENTE</t>
  </si>
  <si>
    <t>WEST TEXAS STATE SCHOOL</t>
  </si>
  <si>
    <t>GATEWAY (STUDENT ALTERNATIVE P</t>
  </si>
  <si>
    <t>WEBB CISD</t>
  </si>
  <si>
    <t>BRIGHT IDEAS CHARTER</t>
  </si>
  <si>
    <t>IOWA PARK CISD</t>
  </si>
  <si>
    <t>REG IX EDUCATION SERVICE CENTE</t>
  </si>
  <si>
    <t>VICTORY FIELD CORRECTIONAL ACA</t>
  </si>
  <si>
    <t>LAKE DALLAS ISD</t>
  </si>
  <si>
    <t>061-914</t>
  </si>
  <si>
    <t>LITTLE ELM ISD</t>
  </si>
  <si>
    <t>062-901</t>
  </si>
  <si>
    <t>CUERO ISD</t>
  </si>
  <si>
    <t>062-902</t>
  </si>
  <si>
    <t>NORDHEIM ISD</t>
  </si>
  <si>
    <t>062-903</t>
  </si>
  <si>
    <t>YOAKUM ISD</t>
  </si>
  <si>
    <t>062-904</t>
  </si>
  <si>
    <t>YORKTOWN ISD</t>
  </si>
  <si>
    <t>062-905</t>
  </si>
  <si>
    <t>WESTHOFF ISD</t>
  </si>
  <si>
    <t>062-906</t>
  </si>
  <si>
    <t>MEYERSVILLE ISD</t>
  </si>
  <si>
    <t>063-903</t>
  </si>
  <si>
    <t>SPUR ISD</t>
  </si>
  <si>
    <t>063-906</t>
  </si>
  <si>
    <t>PATTON SPRINGS ISD</t>
  </si>
  <si>
    <t>064-903</t>
  </si>
  <si>
    <t>CARRIZO SPRINGS CONS ISD</t>
  </si>
  <si>
    <t>065-901</t>
  </si>
  <si>
    <t>CLARENDON ISD</t>
  </si>
  <si>
    <t>065-902</t>
  </si>
  <si>
    <t>HEDLEY ISD</t>
  </si>
  <si>
    <t>066-005</t>
  </si>
  <si>
    <t>RAMIREZ CSD</t>
  </si>
  <si>
    <t>066-901</t>
  </si>
  <si>
    <t>BENAVIDES ISD</t>
  </si>
  <si>
    <t>066-902</t>
  </si>
  <si>
    <t>SAN DIEGO ISD</t>
  </si>
  <si>
    <t>066-903</t>
  </si>
  <si>
    <t>FREER ISD</t>
  </si>
  <si>
    <t>067-902</t>
  </si>
  <si>
    <t>CISCO ISD</t>
  </si>
  <si>
    <t>067-903</t>
  </si>
  <si>
    <t>EASTLAND ISD</t>
  </si>
  <si>
    <t>067-904</t>
  </si>
  <si>
    <t>GORMAN ISD</t>
  </si>
  <si>
    <t>067-907</t>
  </si>
  <si>
    <t>RANGER ISD</t>
  </si>
  <si>
    <t>067-908</t>
  </si>
  <si>
    <t>RISING STAR ISD</t>
  </si>
  <si>
    <t>068-901</t>
  </si>
  <si>
    <t>ECTOR COUNTY ISD</t>
  </si>
  <si>
    <t>069-901</t>
  </si>
  <si>
    <t>ROCKSPRINGS ISD</t>
  </si>
  <si>
    <t>069-902</t>
  </si>
  <si>
    <t>NUECES CANYON CISD</t>
  </si>
  <si>
    <t>070-901</t>
  </si>
  <si>
    <t>AVALON ISD</t>
  </si>
  <si>
    <t>070-903</t>
  </si>
  <si>
    <t>ENNIS ISD</t>
  </si>
  <si>
    <t>070-905</t>
  </si>
  <si>
    <t>FERRIS ISD</t>
  </si>
  <si>
    <t>070-907</t>
  </si>
  <si>
    <t>ITALY ISD</t>
  </si>
  <si>
    <t>070-908</t>
  </si>
  <si>
    <t>MIDLOTHIAN ISD</t>
  </si>
  <si>
    <t>070-909</t>
  </si>
  <si>
    <t>MILFORD ISD</t>
  </si>
  <si>
    <t>070-910</t>
  </si>
  <si>
    <t>PALMER ISD</t>
  </si>
  <si>
    <t>070-911</t>
  </si>
  <si>
    <t>RED OAK ISD</t>
  </si>
  <si>
    <t>070-912</t>
  </si>
  <si>
    <t>WAXAHACHIE ISD</t>
  </si>
  <si>
    <t>070-915</t>
  </si>
  <si>
    <t>MAYPEARL ISD</t>
  </si>
  <si>
    <t>071-901</t>
  </si>
  <si>
    <t>CLINT ISD</t>
  </si>
  <si>
    <t>071-902</t>
  </si>
  <si>
    <t>EL PASO ISD</t>
  </si>
  <si>
    <t>071-903</t>
  </si>
  <si>
    <t>FABENS ISD</t>
  </si>
  <si>
    <t>071-904</t>
  </si>
  <si>
    <t>SAN ELIZARIO ISD</t>
  </si>
  <si>
    <t>071-905</t>
  </si>
  <si>
    <t>YSLETA ISD</t>
  </si>
  <si>
    <t>071-906</t>
  </si>
  <si>
    <t>ANTHONY</t>
  </si>
  <si>
    <t>071-907</t>
  </si>
  <si>
    <t>CANUTILLO ISD</t>
  </si>
  <si>
    <t>071-908</t>
  </si>
  <si>
    <t>TORNILLO ISD</t>
  </si>
  <si>
    <t>071-909</t>
  </si>
  <si>
    <t>SOCORRO ISD</t>
  </si>
  <si>
    <t>072-901</t>
  </si>
  <si>
    <t>THREE WAY ISD</t>
  </si>
  <si>
    <t>072-902</t>
  </si>
  <si>
    <t>DUBLIN ISD</t>
  </si>
  <si>
    <t>072-903</t>
  </si>
  <si>
    <t>STEPHENVILLE</t>
  </si>
  <si>
    <t>072-904</t>
  </si>
  <si>
    <t>BLUFF DALE ISD</t>
  </si>
  <si>
    <t>072-908</t>
  </si>
  <si>
    <t>HUCKABAY ISD</t>
  </si>
  <si>
    <t>072-909</t>
  </si>
  <si>
    <t>LINGLEVILLE ISD</t>
  </si>
  <si>
    <t>072-910</t>
  </si>
  <si>
    <t>MORGAN MILL ISD</t>
  </si>
  <si>
    <t>073-901</t>
  </si>
  <si>
    <t>CHILTON   ISD</t>
  </si>
  <si>
    <t>073-903</t>
  </si>
  <si>
    <t>MARLIN ISD</t>
  </si>
  <si>
    <t>073-904</t>
  </si>
  <si>
    <t>WESTPHALIA ISD</t>
  </si>
  <si>
    <t>073-905</t>
  </si>
  <si>
    <t>ROSEBUD-LOTT ISD</t>
  </si>
  <si>
    <t>074-903</t>
  </si>
  <si>
    <t>BONHAM ISD</t>
  </si>
  <si>
    <t>074-904</t>
  </si>
  <si>
    <t>DODD CITY ISD</t>
  </si>
  <si>
    <t>074-905</t>
  </si>
  <si>
    <t>ECTOR ISD</t>
  </si>
  <si>
    <t>074-907</t>
  </si>
  <si>
    <t>HONEY GROVE ISD</t>
  </si>
  <si>
    <t>074-909</t>
  </si>
  <si>
    <t>LEONARD ISD</t>
  </si>
  <si>
    <t>074-911</t>
  </si>
  <si>
    <t>SAVOY ISD</t>
  </si>
  <si>
    <t>074-912</t>
  </si>
  <si>
    <t>TRENTON ISD</t>
  </si>
  <si>
    <t>074-917</t>
  </si>
  <si>
    <t>SAM RAYBURN ISD</t>
  </si>
  <si>
    <t>075-901</t>
  </si>
  <si>
    <t>FLATONIA ISD</t>
  </si>
  <si>
    <t>075-902</t>
  </si>
  <si>
    <t>LA GRANGE ISD</t>
  </si>
  <si>
    <t>075-903</t>
  </si>
  <si>
    <t>SCHULENBURG ISD</t>
  </si>
  <si>
    <t>075-906</t>
  </si>
  <si>
    <t>FAYETTEVILLE ISD</t>
  </si>
  <si>
    <t>075-908</t>
  </si>
  <si>
    <t>ROUND TOP-CARMINE ISD</t>
  </si>
  <si>
    <t>076-903</t>
  </si>
  <si>
    <t>ROBY CONS ISD</t>
  </si>
  <si>
    <t>076-904</t>
  </si>
  <si>
    <t>ROTAN ISD</t>
  </si>
  <si>
    <t>077-901</t>
  </si>
  <si>
    <t>FLOYDADA ISD</t>
  </si>
  <si>
    <t>077-902</t>
  </si>
  <si>
    <t>LOCKNEY ISD</t>
  </si>
  <si>
    <t>078-901</t>
  </si>
  <si>
    <t>CROWELL ISD</t>
  </si>
  <si>
    <t>079-901</t>
  </si>
  <si>
    <t>LAMAR CONSOLIDATED ISD</t>
  </si>
  <si>
    <t>079-906</t>
  </si>
  <si>
    <t>NEEDVILLE ISD</t>
  </si>
  <si>
    <t>079-907</t>
  </si>
  <si>
    <t>FORT BEND ISD</t>
  </si>
  <si>
    <t>079-908</t>
  </si>
  <si>
    <t>KENDLETON ISD</t>
  </si>
  <si>
    <t>079-910</t>
  </si>
  <si>
    <t>STAFFORD MUNICIPAL SCHOOL DISTRICT</t>
  </si>
  <si>
    <t>080-901</t>
  </si>
  <si>
    <t>MOUNT VERNON ISD</t>
  </si>
  <si>
    <t>081-902</t>
  </si>
  <si>
    <t>FAIRFIELD ISD</t>
  </si>
  <si>
    <t>081-904</t>
  </si>
  <si>
    <t>TEAGUE ISD</t>
  </si>
  <si>
    <t>081-905</t>
  </si>
  <si>
    <t>WORTHAM ISD</t>
  </si>
  <si>
    <t>081-906</t>
  </si>
  <si>
    <t>DEW ISD</t>
  </si>
  <si>
    <t>082-902</t>
  </si>
  <si>
    <t>DILLEY ISD</t>
  </si>
  <si>
    <t>082-903</t>
  </si>
  <si>
    <t>PEARSALL ISD</t>
  </si>
  <si>
    <t>083-901</t>
  </si>
  <si>
    <t>SEAGRAVES ISD</t>
  </si>
  <si>
    <t>083-902</t>
  </si>
  <si>
    <t>LOOP ISD</t>
  </si>
  <si>
    <t>083-903</t>
  </si>
  <si>
    <t>SEMINOLE ISD</t>
  </si>
  <si>
    <t>084-901</t>
  </si>
  <si>
    <t>DICKINSON ISD</t>
  </si>
  <si>
    <t>084-902</t>
  </si>
  <si>
    <t>GALVESTON ISD</t>
  </si>
  <si>
    <t>084-903</t>
  </si>
  <si>
    <t>HIGH ISLAND ISD</t>
  </si>
  <si>
    <t>084-904</t>
  </si>
  <si>
    <t>LA MARQUE ISD</t>
  </si>
  <si>
    <t>084-906</t>
  </si>
  <si>
    <t>TEXAS CITY ISD</t>
  </si>
  <si>
    <t>084-908</t>
  </si>
  <si>
    <t>HITCHCOCK ISD</t>
  </si>
  <si>
    <t>084-909</t>
  </si>
  <si>
    <t>SANTA FE ISD</t>
  </si>
  <si>
    <t>084-910</t>
  </si>
  <si>
    <t>CLEAR CREEK ISD</t>
  </si>
  <si>
    <t>084-911</t>
  </si>
  <si>
    <t>FRIENDSWOOD ISD</t>
  </si>
  <si>
    <t>085-902</t>
  </si>
  <si>
    <t>POST ISD</t>
  </si>
  <si>
    <t>085-903</t>
  </si>
  <si>
    <t>SOUTHLAND ISD</t>
  </si>
  <si>
    <t>086-024</t>
  </si>
  <si>
    <t>DOSS CONS CSD</t>
  </si>
  <si>
    <t>086-901</t>
  </si>
  <si>
    <t>FREDERICKSBURG ISD</t>
  </si>
  <si>
    <t>086-902</t>
  </si>
  <si>
    <t>HARPER ISD</t>
  </si>
  <si>
    <t>087-901</t>
  </si>
  <si>
    <t>GLASSCOCK COUNTY ISD</t>
  </si>
  <si>
    <t>088-902</t>
  </si>
  <si>
    <t>GOLIAD ISD</t>
  </si>
  <si>
    <t>089-901</t>
  </si>
  <si>
    <t>GONZALES ISD</t>
  </si>
  <si>
    <t>089-903</t>
  </si>
  <si>
    <t>NIXON-SMILEY CONS ISD</t>
  </si>
  <si>
    <t>089-905</t>
  </si>
  <si>
    <t>WAELDER ISD</t>
  </si>
  <si>
    <t>090-902</t>
  </si>
  <si>
    <t>LEFORS ISD</t>
  </si>
  <si>
    <t>090-903</t>
  </si>
  <si>
    <t>MCLEAN ISD</t>
  </si>
  <si>
    <t>090-904</t>
  </si>
  <si>
    <t>PAMPA ISD</t>
  </si>
  <si>
    <t>090-905</t>
  </si>
  <si>
    <t>GRANDVIEW-HOPKINS ISD</t>
  </si>
  <si>
    <t>091-901</t>
  </si>
  <si>
    <t>BELLS ISD</t>
  </si>
  <si>
    <t>091-902</t>
  </si>
  <si>
    <t>COLLINSVILLE ISD</t>
  </si>
  <si>
    <t>091-903</t>
  </si>
  <si>
    <t>DENISON ISD</t>
  </si>
  <si>
    <t>091-905</t>
  </si>
  <si>
    <t>HOWE ISD</t>
  </si>
  <si>
    <t>091-906</t>
  </si>
  <si>
    <t>SHERMAN ISD</t>
  </si>
  <si>
    <t>091-907</t>
  </si>
  <si>
    <t>TIOGA ISD</t>
  </si>
  <si>
    <t>091-908</t>
  </si>
  <si>
    <t>VAN ALSTYNE ISD</t>
  </si>
  <si>
    <t>091-909</t>
  </si>
  <si>
    <t>WHITESBORO ISD</t>
  </si>
  <si>
    <t>091-910</t>
  </si>
  <si>
    <t>WHITEWRIGHT ISD</t>
  </si>
  <si>
    <t>091-913</t>
  </si>
  <si>
    <t>POTTSBORO ISD</t>
  </si>
  <si>
    <t>091-914</t>
  </si>
  <si>
    <t>S AND S CONS ISD</t>
  </si>
  <si>
    <t>091-917</t>
  </si>
  <si>
    <t>GUNTER ISD</t>
  </si>
  <si>
    <t>091-918</t>
  </si>
  <si>
    <t>TOM BEAN ISD</t>
  </si>
  <si>
    <t>092-901</t>
  </si>
  <si>
    <t>GLADEWATER ISD</t>
  </si>
  <si>
    <t>092-902</t>
  </si>
  <si>
    <t>KILGORE ISD</t>
  </si>
  <si>
    <t>092-903</t>
  </si>
  <si>
    <t>LONGVIEW ISD</t>
  </si>
  <si>
    <t>092-904</t>
  </si>
  <si>
    <t>PINE TREE ISD</t>
  </si>
  <si>
    <t>092-906</t>
  </si>
  <si>
    <t>SABINE ISD</t>
  </si>
  <si>
    <t>092-907</t>
  </si>
  <si>
    <t>SPRING HILL ISD</t>
  </si>
  <si>
    <t>092-908</t>
  </si>
  <si>
    <t>WHITE OAK ISD</t>
  </si>
  <si>
    <t>093-901</t>
  </si>
  <si>
    <t>ANDERSON-SHIRO CONS ISD</t>
  </si>
  <si>
    <t>093-903</t>
  </si>
  <si>
    <t>IOLA ISD</t>
  </si>
  <si>
    <t>093-904</t>
  </si>
  <si>
    <t>NAVASOTA ISD</t>
  </si>
  <si>
    <t>093-905</t>
  </si>
  <si>
    <t>RICHARDS ISD</t>
  </si>
  <si>
    <t>094-901</t>
  </si>
  <si>
    <t>SEGUIN ISD</t>
  </si>
  <si>
    <t>094-902</t>
  </si>
  <si>
    <t>SCHERTZ-CIBOLO-U CITY ISD</t>
  </si>
  <si>
    <t>094-903</t>
  </si>
  <si>
    <t>NAVARRO ISD</t>
  </si>
  <si>
    <t>094-904</t>
  </si>
  <si>
    <t>MARION ISD</t>
  </si>
  <si>
    <t>095-901</t>
  </si>
  <si>
    <t>ABERNATHY ISD</t>
  </si>
  <si>
    <t>095-902</t>
  </si>
  <si>
    <t>COTTON CENTER ISD</t>
  </si>
  <si>
    <t>095-903</t>
  </si>
  <si>
    <t>HALE CENTER ISD</t>
  </si>
  <si>
    <t>095-904</t>
  </si>
  <si>
    <t>PETERSBURG ISD</t>
  </si>
  <si>
    <t>095-905</t>
  </si>
  <si>
    <t>PLAINVIEW ISD</t>
  </si>
  <si>
    <t>096-904</t>
  </si>
  <si>
    <t>MEMPHIS ISD</t>
  </si>
  <si>
    <t>096-905</t>
  </si>
  <si>
    <t>TURKEY-QUITAQUE ISD</t>
  </si>
  <si>
    <t>097-902</t>
  </si>
  <si>
    <t>HAMILTON INDEPENDENT SCHOOL DISTRI</t>
  </si>
  <si>
    <t>097-903</t>
  </si>
  <si>
    <t>HICO ISD</t>
  </si>
  <si>
    <t>098-901</t>
  </si>
  <si>
    <t>GRUVER ISD</t>
  </si>
  <si>
    <t>098-903</t>
  </si>
  <si>
    <t>PRINGLE-MORSE CONS ISD</t>
  </si>
  <si>
    <t>098-904</t>
  </si>
  <si>
    <t>SPEARMAN ISD</t>
  </si>
  <si>
    <t>099-902</t>
  </si>
  <si>
    <t>CHILLICOTHE ISD</t>
  </si>
  <si>
    <t>099-903</t>
  </si>
  <si>
    <t>QUANAH ISD</t>
  </si>
  <si>
    <t>100-903</t>
  </si>
  <si>
    <t>KOUNTZE ISD</t>
  </si>
  <si>
    <t>100-904</t>
  </si>
  <si>
    <t>SILSBEE ISD</t>
  </si>
  <si>
    <t>100-905</t>
  </si>
  <si>
    <t>HARDIN-JEFFERSON ISD</t>
  </si>
  <si>
    <t>100-907</t>
  </si>
  <si>
    <t>LUMBERTON ISD</t>
  </si>
  <si>
    <t>100-908</t>
  </si>
  <si>
    <t>WEST HARDIN COUNTY CONS ISD</t>
  </si>
  <si>
    <t>101-902</t>
  </si>
  <si>
    <t>ALDINE ISD</t>
  </si>
  <si>
    <t>101-903</t>
  </si>
  <si>
    <t>ALIEF ISD</t>
  </si>
  <si>
    <t>101-905</t>
  </si>
  <si>
    <t>CHANNELVIEW ISD</t>
  </si>
  <si>
    <t>101-906</t>
  </si>
  <si>
    <t>CROSBY ISD</t>
  </si>
  <si>
    <t>101-907</t>
  </si>
  <si>
    <t>CYPRESS-FAIRBANKS ISD</t>
  </si>
  <si>
    <t>101-908</t>
  </si>
  <si>
    <t>DEER PARK ISD</t>
  </si>
  <si>
    <t>101-909</t>
  </si>
  <si>
    <t>NORTH FOREST ISD</t>
  </si>
  <si>
    <t>101-910</t>
  </si>
  <si>
    <t>GALENA PARK ISD</t>
  </si>
  <si>
    <t>101-911</t>
  </si>
  <si>
    <t>GOOSE CREEK CISD</t>
  </si>
  <si>
    <t>101-912</t>
  </si>
  <si>
    <t>HOUSTON ISD</t>
  </si>
  <si>
    <t>101-913</t>
  </si>
  <si>
    <t>HUMBLE ISD</t>
  </si>
  <si>
    <t>101-914</t>
  </si>
  <si>
    <t>KATY ISD</t>
  </si>
  <si>
    <t>101-915</t>
  </si>
  <si>
    <t>KLEIN ISD</t>
  </si>
  <si>
    <t>101-916</t>
  </si>
  <si>
    <t>LA PORTE ISD</t>
  </si>
  <si>
    <t>101-917</t>
  </si>
  <si>
    <t>PASADENA ISD</t>
  </si>
  <si>
    <t>101-919</t>
  </si>
  <si>
    <t>SPRING ISD</t>
  </si>
  <si>
    <t>101-920</t>
  </si>
  <si>
    <t>SPRING BRANCH ISD</t>
  </si>
  <si>
    <t>101-921</t>
  </si>
  <si>
    <t>TOMBALL ISD</t>
  </si>
  <si>
    <t>101-924</t>
  </si>
  <si>
    <t>SHELDON ISD</t>
  </si>
  <si>
    <t>101-925</t>
  </si>
  <si>
    <t>HUFFMAN ISD</t>
  </si>
  <si>
    <t>102-901</t>
  </si>
  <si>
    <t>KARNACK ISD</t>
  </si>
  <si>
    <t>102-902</t>
  </si>
  <si>
    <t>MARSHALL ISD</t>
  </si>
  <si>
    <t>102-903</t>
  </si>
  <si>
    <t>WASKOM ISD</t>
  </si>
  <si>
    <t>102-904</t>
  </si>
  <si>
    <t>HALLSVILLE ISD</t>
  </si>
  <si>
    <t>102-905</t>
  </si>
  <si>
    <t>HARLETON ISD</t>
  </si>
  <si>
    <t>102-906</t>
  </si>
  <si>
    <t>ELYSIAN FIELDS ISD</t>
  </si>
  <si>
    <t>103-901</t>
  </si>
  <si>
    <t>CHANNING ISD</t>
  </si>
  <si>
    <t>103-902</t>
  </si>
  <si>
    <t>HARTLEY ISD</t>
  </si>
  <si>
    <t>104-901</t>
  </si>
  <si>
    <t>HASKELL CISD</t>
  </si>
  <si>
    <t>104-902</t>
  </si>
  <si>
    <t>ROCHESTER COUNTY LINE ISD</t>
  </si>
  <si>
    <t>104-903</t>
  </si>
  <si>
    <t>RULE ISD</t>
  </si>
  <si>
    <t>104-907</t>
  </si>
  <si>
    <t>PAINT CREEK ISD</t>
  </si>
  <si>
    <t>105-902</t>
  </si>
  <si>
    <t>SAN MARCOS CONS ISD</t>
  </si>
  <si>
    <t>105-904</t>
  </si>
  <si>
    <t>DRIPPING SPRINGS ISD</t>
  </si>
  <si>
    <t>105-905</t>
  </si>
  <si>
    <t>WIMBERLEY ISD</t>
  </si>
  <si>
    <t>105-906</t>
  </si>
  <si>
    <t>HAYS CONS ISD</t>
  </si>
  <si>
    <t>106-901</t>
  </si>
  <si>
    <t>CANADIAN ISD</t>
  </si>
  <si>
    <t>107-901</t>
  </si>
  <si>
    <t>ATHENS ISD</t>
  </si>
  <si>
    <t>107-902</t>
  </si>
  <si>
    <t>BROWNSBORO ISD</t>
  </si>
  <si>
    <t>107-904</t>
  </si>
  <si>
    <t>CROSS ROADS ISD</t>
  </si>
  <si>
    <t>107-905</t>
  </si>
  <si>
    <t>EUSTACE ISD</t>
  </si>
  <si>
    <t>107-906</t>
  </si>
  <si>
    <t>MALAKOFF ISD</t>
  </si>
  <si>
    <t>107-907</t>
  </si>
  <si>
    <t>TRINIDAD ISD</t>
  </si>
  <si>
    <t>107-908</t>
  </si>
  <si>
    <t>MURCHISON ISD</t>
  </si>
  <si>
    <t>107-910</t>
  </si>
  <si>
    <t>LAPOYNOR ISD</t>
  </si>
  <si>
    <t>108-902</t>
  </si>
  <si>
    <t>DONNA INDEPENDENT SCHOOL DISTRICT</t>
  </si>
  <si>
    <t>108-903</t>
  </si>
  <si>
    <t>EDCOUCH-ELSA ISD</t>
  </si>
  <si>
    <t>108-904</t>
  </si>
  <si>
    <t>EDINBURG CONSOLIDATED</t>
  </si>
  <si>
    <t>108-905</t>
  </si>
  <si>
    <t>HIDALGO ISD</t>
  </si>
  <si>
    <t>108-906</t>
  </si>
  <si>
    <t>MCALLEN ISD</t>
  </si>
  <si>
    <t>108-907</t>
  </si>
  <si>
    <t>MERCEDES ISD</t>
  </si>
  <si>
    <t>108-908</t>
  </si>
  <si>
    <t>MISSION CONS ISD</t>
  </si>
  <si>
    <t>108-909</t>
  </si>
  <si>
    <t>PHARR-SAN JUAN-ALAMO ISD</t>
  </si>
  <si>
    <t>108-910</t>
  </si>
  <si>
    <t>PROGRESO ISD</t>
  </si>
  <si>
    <t>108-911</t>
  </si>
  <si>
    <t>SHARYLAND ISD</t>
  </si>
  <si>
    <t>108-912</t>
  </si>
  <si>
    <t>LA JOYA ISD</t>
  </si>
  <si>
    <t>108-913</t>
  </si>
  <si>
    <t>WESLACO ISD</t>
  </si>
  <si>
    <t>108-914</t>
  </si>
  <si>
    <t>LA VILLA ISD</t>
  </si>
  <si>
    <t>108-915</t>
  </si>
  <si>
    <t>MONTE ALTO ISD</t>
  </si>
  <si>
    <t>108-916</t>
  </si>
  <si>
    <t>109-901</t>
  </si>
  <si>
    <t>ABBOTT ISD</t>
  </si>
  <si>
    <t>109-902</t>
  </si>
  <si>
    <t>BYNUM ISD</t>
  </si>
  <si>
    <t>109-903</t>
  </si>
  <si>
    <t>COVINGTON ISD</t>
  </si>
  <si>
    <t>109-904</t>
  </si>
  <si>
    <t>HILLSBORO ISD</t>
  </si>
  <si>
    <t>109-905</t>
  </si>
  <si>
    <t>109-907</t>
  </si>
  <si>
    <t>ITASCA ISD</t>
  </si>
  <si>
    <t>109-908</t>
  </si>
  <si>
    <t>MALONE ISD</t>
  </si>
  <si>
    <t>109-910</t>
  </si>
  <si>
    <t>MOUNT CALM ISD</t>
  </si>
  <si>
    <t>109-911</t>
  </si>
  <si>
    <t>WHITNEY ISD</t>
  </si>
  <si>
    <t>109-912</t>
  </si>
  <si>
    <t>AQUILLA ISD</t>
  </si>
  <si>
    <t>109-913</t>
  </si>
  <si>
    <t>BLUM ISD</t>
  </si>
  <si>
    <t>109-914</t>
  </si>
  <si>
    <t>PENELOPE ISD</t>
  </si>
  <si>
    <t>110-901</t>
  </si>
  <si>
    <t>ANTON ISD</t>
  </si>
  <si>
    <t>110-902</t>
  </si>
  <si>
    <t>LEVELLAND ISD</t>
  </si>
  <si>
    <t>110-905</t>
  </si>
  <si>
    <t>ROPES ISD</t>
  </si>
  <si>
    <t>110-906</t>
  </si>
  <si>
    <t>SMYER ISD</t>
  </si>
  <si>
    <t>110-907</t>
  </si>
  <si>
    <t>SUNDOWN ISD</t>
  </si>
  <si>
    <t>110-908</t>
  </si>
  <si>
    <t>WHITHARRAL ISD</t>
  </si>
  <si>
    <t>111-901</t>
  </si>
  <si>
    <t>GRANBURY ISD</t>
  </si>
  <si>
    <t>111-902</t>
  </si>
  <si>
    <t>LIPAN ISD</t>
  </si>
  <si>
    <t>111-903</t>
  </si>
  <si>
    <t>TOLAR ISD</t>
  </si>
  <si>
    <t>112-901</t>
  </si>
  <si>
    <t>SULPHUR SPRINGS ISD</t>
  </si>
  <si>
    <t>112-905</t>
  </si>
  <si>
    <t>CUMBY ISD</t>
  </si>
  <si>
    <t>112-906</t>
  </si>
  <si>
    <t>NORTH HOPKINS ISD</t>
  </si>
  <si>
    <t>112-907</t>
  </si>
  <si>
    <t>MILLER GROVE ISD</t>
  </si>
  <si>
    <t>112-908</t>
  </si>
  <si>
    <t>COMO-PICKTON CISD</t>
  </si>
  <si>
    <t>112-909</t>
  </si>
  <si>
    <t>SALTILLO ISD</t>
  </si>
  <si>
    <t>112-910</t>
  </si>
  <si>
    <t>SULPHUR BLUFF ISD</t>
  </si>
  <si>
    <t>113-901</t>
  </si>
  <si>
    <t>CROCKETT ISD</t>
  </si>
  <si>
    <t>113-902</t>
  </si>
  <si>
    <t>GRAPELAND ISD</t>
  </si>
  <si>
    <t>113-903</t>
  </si>
  <si>
    <t>LOVELADY ISD</t>
  </si>
  <si>
    <t>113-905</t>
  </si>
  <si>
    <t>LATEXO ISD</t>
  </si>
  <si>
    <t>113-906</t>
  </si>
  <si>
    <t>KENNARD ISD</t>
  </si>
  <si>
    <t>114-901</t>
  </si>
  <si>
    <t>BIG SPRING ISD</t>
  </si>
  <si>
    <t>114-902</t>
  </si>
  <si>
    <t>COAHOMA ISD</t>
  </si>
  <si>
    <t>114-904</t>
  </si>
  <si>
    <t>FORSAN ISD</t>
  </si>
  <si>
    <t>115-901</t>
  </si>
  <si>
    <t>FT HANCOCK ISD</t>
  </si>
  <si>
    <t>115-902</t>
  </si>
  <si>
    <t>SIERRA BLANCA ISD</t>
  </si>
  <si>
    <t>115-903</t>
  </si>
  <si>
    <t>DELL CITY ISD</t>
  </si>
  <si>
    <t>116-901</t>
  </si>
  <si>
    <t>CADDO MILLS ISD</t>
  </si>
  <si>
    <t>116-902</t>
  </si>
  <si>
    <t>CELESTE ISD</t>
  </si>
  <si>
    <t>116-903</t>
  </si>
  <si>
    <t>COMMERCE ISD</t>
  </si>
  <si>
    <t>116-905</t>
  </si>
  <si>
    <t>GREENVILLE ISD</t>
  </si>
  <si>
    <t>116-906</t>
  </si>
  <si>
    <t>LONE OAK ISD</t>
  </si>
  <si>
    <t>116-908</t>
  </si>
  <si>
    <t>QUINLAN ISD</t>
  </si>
  <si>
    <t>116-909</t>
  </si>
  <si>
    <t>WOLFE CITY ISD</t>
  </si>
  <si>
    <t>116-910</t>
  </si>
  <si>
    <t>CAMPBELL ISD</t>
  </si>
  <si>
    <t>116-915</t>
  </si>
  <si>
    <t>BLAND ISD</t>
  </si>
  <si>
    <t>116-916</t>
  </si>
  <si>
    <t>BOLES ISD</t>
  </si>
  <si>
    <t>117-901</t>
  </si>
  <si>
    <t>BORGER ISD</t>
  </si>
  <si>
    <t>117-903</t>
  </si>
  <si>
    <t>SANFORD ISD</t>
  </si>
  <si>
    <t>117-904</t>
  </si>
  <si>
    <t>PLEMONS-STINNETT-PHILLIPS CONS ISD</t>
  </si>
  <si>
    <t>117-907</t>
  </si>
  <si>
    <t>SPRING CREEK ISD</t>
  </si>
  <si>
    <t>118-902</t>
  </si>
  <si>
    <t>IRION CO ISD</t>
  </si>
  <si>
    <t>119-901</t>
  </si>
  <si>
    <t>BRYSON ISD</t>
  </si>
  <si>
    <t>119-902</t>
  </si>
  <si>
    <t>JACKSBORO ISD</t>
  </si>
  <si>
    <t>119-903</t>
  </si>
  <si>
    <t>PERRIN-WHITT CONS ISD</t>
  </si>
  <si>
    <t>120-901</t>
  </si>
  <si>
    <t>EDNA ISD</t>
  </si>
  <si>
    <t>120-902</t>
  </si>
  <si>
    <t>GANADO ISD</t>
  </si>
  <si>
    <t>120-905</t>
  </si>
  <si>
    <t>Use the "Data Entry - FSF" sheet to enter data needed to calculate "projected" Foundation &amp; Available funding</t>
  </si>
  <si>
    <t>INDUSTRIAL ISD</t>
  </si>
  <si>
    <t>121-902</t>
  </si>
  <si>
    <t>BROOKELAND ISD</t>
  </si>
  <si>
    <t>121-903</t>
  </si>
  <si>
    <t>BUNA ISD</t>
  </si>
  <si>
    <t>121-904</t>
  </si>
  <si>
    <t>JASPER ISD</t>
  </si>
  <si>
    <t>121-905</t>
  </si>
  <si>
    <t>KIRBYVILLE CISD</t>
  </si>
  <si>
    <t>121-906</t>
  </si>
  <si>
    <t>EVADALE ISD</t>
  </si>
  <si>
    <t>122-901</t>
  </si>
  <si>
    <t>FT DAVIS ISD</t>
  </si>
  <si>
    <t>122-902</t>
  </si>
  <si>
    <t>VALENTINE ISD</t>
  </si>
  <si>
    <t>123-905</t>
  </si>
  <si>
    <t>NEDERLAND ISD</t>
  </si>
  <si>
    <t>123-907</t>
  </si>
  <si>
    <t>PORT ARTHUR ISD</t>
  </si>
  <si>
    <t>123-908</t>
  </si>
  <si>
    <t>PORT NECHES-GROVES ISD</t>
  </si>
  <si>
    <t>123-910</t>
  </si>
  <si>
    <t>BEAUMONT ISD</t>
  </si>
  <si>
    <t>123-913</t>
  </si>
  <si>
    <t>SABINE PASS ISD</t>
  </si>
  <si>
    <t>123-914</t>
  </si>
  <si>
    <t>HAMSHIRE-FANNETT ISD</t>
  </si>
  <si>
    <t>124-901</t>
  </si>
  <si>
    <t>JIM HOGG COUNTY ISD</t>
  </si>
  <si>
    <t>125-901</t>
  </si>
  <si>
    <t>ALICE ISD</t>
  </si>
  <si>
    <t>125-902</t>
  </si>
  <si>
    <t>BEN BOLT-PALITO BLANCO ISD</t>
  </si>
  <si>
    <t>125-903</t>
  </si>
  <si>
    <t>ORANGE GROVE ISD</t>
  </si>
  <si>
    <t>125-905</t>
  </si>
  <si>
    <t>PREMONT ISD</t>
  </si>
  <si>
    <t>125-906</t>
  </si>
  <si>
    <t>LA GLORIA ISD</t>
  </si>
  <si>
    <t>126-901</t>
  </si>
  <si>
    <t>ALVARADO ISD</t>
  </si>
  <si>
    <t>126-902</t>
  </si>
  <si>
    <t>BURLESON ISD</t>
  </si>
  <si>
    <t>126-903</t>
  </si>
  <si>
    <t>CLEBURNE ISD</t>
  </si>
  <si>
    <t>126-904</t>
  </si>
  <si>
    <t>GRANDVIEW ISD</t>
  </si>
  <si>
    <t>126-905</t>
  </si>
  <si>
    <t>JOSHUA ISD</t>
  </si>
  <si>
    <t>126-906</t>
  </si>
  <si>
    <t>KEENE ISD</t>
  </si>
  <si>
    <t>126-907</t>
  </si>
  <si>
    <t>RIO VISTA ISD</t>
  </si>
  <si>
    <t>126-908</t>
  </si>
  <si>
    <t>VENUS ISD</t>
  </si>
  <si>
    <t>126-911</t>
  </si>
  <si>
    <t>GODLEY ISD</t>
  </si>
  <si>
    <t>127-901</t>
  </si>
  <si>
    <t>ANSON ISD</t>
  </si>
  <si>
    <t>127-903</t>
  </si>
  <si>
    <t>HAMLIN ISD</t>
  </si>
  <si>
    <t>127-904</t>
  </si>
  <si>
    <t>HAWLEY ISD</t>
  </si>
  <si>
    <t>127-905</t>
  </si>
  <si>
    <t>LUEDERS-AVOCA ISD</t>
  </si>
  <si>
    <t>127-906</t>
  </si>
  <si>
    <t>STAMFORD ISD</t>
  </si>
  <si>
    <t>128-901</t>
  </si>
  <si>
    <t>KARNES CITY ISD</t>
  </si>
  <si>
    <t>128-902</t>
  </si>
  <si>
    <t>KENEDY ISD</t>
  </si>
  <si>
    <t>128-903</t>
  </si>
  <si>
    <t>RUNGE ISD</t>
  </si>
  <si>
    <t>128-904</t>
  </si>
  <si>
    <t>FALLS CITY ISD</t>
  </si>
  <si>
    <t>129-901</t>
  </si>
  <si>
    <t>CRANDALL ISD</t>
  </si>
  <si>
    <t>129-902</t>
  </si>
  <si>
    <t>FORNEY ISD</t>
  </si>
  <si>
    <t>129-903</t>
  </si>
  <si>
    <t>KAUFMAN ISD</t>
  </si>
  <si>
    <t>129-904</t>
  </si>
  <si>
    <t>KEMP ISD</t>
  </si>
  <si>
    <t>129-905</t>
  </si>
  <si>
    <t>Sept.</t>
  </si>
  <si>
    <t>balance to disperse</t>
  </si>
  <si>
    <t>MABANK ISD</t>
  </si>
  <si>
    <t>129-906</t>
  </si>
  <si>
    <t>TERRELL ISD</t>
  </si>
  <si>
    <t>129-910</t>
  </si>
  <si>
    <t>SCURRY-ROSSER ISD</t>
  </si>
  <si>
    <t xml:space="preserve">Copy/Paste your Payment Ledger from "Foundation Program Payment Ledger" </t>
  </si>
  <si>
    <r>
      <t xml:space="preserve">Step 1: Place your cursor on your county-district number and  </t>
    </r>
    <r>
      <rPr>
        <b/>
        <u val="single"/>
        <sz val="10"/>
        <color indexed="10"/>
        <rFont val="Arial MT"/>
        <family val="0"/>
      </rPr>
      <t>scroll over and down</t>
    </r>
    <r>
      <rPr>
        <b/>
        <sz val="10"/>
        <color indexed="10"/>
        <rFont val="Arial MT"/>
        <family val="0"/>
      </rPr>
      <t xml:space="preserve"> to highlight</t>
    </r>
  </si>
  <si>
    <t xml:space="preserve">all data under "Foundation." (You do not need to copy "Per Capita"). Then from the 'Edit' menu, </t>
  </si>
  <si>
    <t>click Copy, and then paste into cell below.</t>
  </si>
  <si>
    <t>a pop-up screen may appear. Just click 'OK'</t>
  </si>
  <si>
    <t>130-901</t>
  </si>
  <si>
    <t>BOERNE ISD</t>
  </si>
  <si>
    <t>130-902</t>
  </si>
  <si>
    <t>COMFORT ISD</t>
  </si>
  <si>
    <t>131-001</t>
  </si>
  <si>
    <t>KENEDY COUNTY WIDE CSD</t>
  </si>
  <si>
    <t>132-902</t>
  </si>
  <si>
    <t>JAYTON-GIRARD ISD</t>
  </si>
  <si>
    <t>133-901</t>
  </si>
  <si>
    <t>CENTER POINT ISD</t>
  </si>
  <si>
    <t>133-902</t>
  </si>
  <si>
    <t>HUNT ISD</t>
  </si>
  <si>
    <t>133-903</t>
  </si>
  <si>
    <t>KERRVILLE ISD</t>
  </si>
  <si>
    <t>133-904</t>
  </si>
  <si>
    <t>INGRAM ISD</t>
  </si>
  <si>
    <t>133-905</t>
  </si>
  <si>
    <t>JOHN SHERO STATE JUVENILE CORR</t>
  </si>
  <si>
    <t>2006-07 PMT CLASS</t>
  </si>
  <si>
    <t>2007-08 PMT CLASS</t>
  </si>
  <si>
    <t>METRO ACADEMY OF MATH AND SCIE</t>
  </si>
  <si>
    <t>JOHN H WOOD JR PUBLIC CHARTER</t>
  </si>
  <si>
    <t>GENERAL ALFRED A VALENZUELA IN</t>
  </si>
  <si>
    <t>LYNACRE ACADEMY CHARTER SCHOOL</t>
  </si>
  <si>
    <t>WINFREE ACADEMY CHARTER SCHOOL</t>
  </si>
  <si>
    <t>BURNHAM WOOD CHARTER SCHOOL DI</t>
  </si>
  <si>
    <t>PARADIGM ACCELERATED CHARTER S</t>
  </si>
  <si>
    <t>YES PREPARATORY PUBLIC SCHOOLS</t>
  </si>
  <si>
    <t>003-801</t>
  </si>
  <si>
    <t>013-801</t>
  </si>
  <si>
    <t>014-801</t>
  </si>
  <si>
    <t>014-802</t>
  </si>
  <si>
    <t>014-803</t>
  </si>
  <si>
    <t>014-804</t>
  </si>
  <si>
    <t>015-801</t>
  </si>
  <si>
    <t>015-802</t>
  </si>
  <si>
    <t>015-803</t>
  </si>
  <si>
    <t>015-805</t>
  </si>
  <si>
    <t>015-806</t>
  </si>
  <si>
    <t>015-807</t>
  </si>
  <si>
    <t>015-808</t>
  </si>
  <si>
    <t>015-809</t>
  </si>
  <si>
    <t>015-810</t>
  </si>
  <si>
    <t>015-811</t>
  </si>
  <si>
    <t>015-812</t>
  </si>
  <si>
    <t>015-813</t>
  </si>
  <si>
    <t>015-814</t>
  </si>
  <si>
    <t>015-815</t>
  </si>
  <si>
    <t>015-816</t>
  </si>
  <si>
    <t>015-817</t>
  </si>
  <si>
    <t>015-819</t>
  </si>
  <si>
    <t>015-820</t>
  </si>
  <si>
    <t>015-822</t>
  </si>
  <si>
    <t>015-823</t>
  </si>
  <si>
    <t>015-824</t>
  </si>
  <si>
    <t>015-825</t>
  </si>
  <si>
    <t>015-826</t>
  </si>
  <si>
    <t>015-827</t>
  </si>
  <si>
    <t>015-828</t>
  </si>
  <si>
    <t>015-829</t>
  </si>
  <si>
    <t>015-830</t>
  </si>
  <si>
    <t>015-950</t>
  </si>
  <si>
    <t>019-0</t>
  </si>
  <si>
    <t>019-802</t>
  </si>
  <si>
    <t>021-803</t>
  </si>
  <si>
    <t>021-903</t>
  </si>
  <si>
    <t>022-4</t>
  </si>
  <si>
    <t>024-801</t>
  </si>
  <si>
    <t>025-910</t>
  </si>
  <si>
    <t>025-911</t>
  </si>
  <si>
    <t>031-801</t>
  </si>
  <si>
    <t>031-916</t>
  </si>
  <si>
    <t>046-801</t>
  </si>
  <si>
    <t>046-802</t>
  </si>
  <si>
    <t>049-904</t>
  </si>
  <si>
    <t>053-1</t>
  </si>
  <si>
    <t>057-0</t>
  </si>
  <si>
    <t>057-801</t>
  </si>
  <si>
    <t>057-802</t>
  </si>
  <si>
    <t>057-803</t>
  </si>
  <si>
    <t>057-804</t>
  </si>
  <si>
    <t>057-805</t>
  </si>
  <si>
    <t>057-806</t>
  </si>
  <si>
    <t>057-807</t>
  </si>
  <si>
    <t>057-808</t>
  </si>
  <si>
    <t>057-809</t>
  </si>
  <si>
    <t>057-810</t>
  </si>
  <si>
    <t>057-811</t>
  </si>
  <si>
    <t>057-813</t>
  </si>
  <si>
    <t>057-814</t>
  </si>
  <si>
    <t>057-815</t>
  </si>
  <si>
    <t>057-816</t>
  </si>
  <si>
    <t>057-817</t>
  </si>
  <si>
    <t>057-818</t>
  </si>
  <si>
    <t>057-819</t>
  </si>
  <si>
    <t>057-820</t>
  </si>
  <si>
    <t>057-821</t>
  </si>
  <si>
    <t>057-822</t>
  </si>
  <si>
    <t>057-825</t>
  </si>
  <si>
    <t>057-827</t>
  </si>
  <si>
    <t>057-828</t>
  </si>
  <si>
    <t>057-829</t>
  </si>
  <si>
    <t>057-830</t>
  </si>
  <si>
    <t>057-831</t>
  </si>
  <si>
    <t>057-832</t>
  </si>
  <si>
    <t>057-833</t>
  </si>
  <si>
    <t>057-834</t>
  </si>
  <si>
    <t>057-835</t>
  </si>
  <si>
    <t>057-836</t>
  </si>
  <si>
    <t>057-837</t>
  </si>
  <si>
    <t>057-838</t>
  </si>
  <si>
    <t>057-839</t>
  </si>
  <si>
    <t>057-840</t>
  </si>
  <si>
    <t>057-950</t>
  </si>
  <si>
    <t>061-501</t>
  </si>
  <si>
    <t>061-801</t>
  </si>
  <si>
    <t>061-802</t>
  </si>
  <si>
    <t>066-5</t>
  </si>
  <si>
    <t>068-801</t>
  </si>
  <si>
    <t>070-801</t>
  </si>
  <si>
    <t>071-801</t>
  </si>
  <si>
    <t>071-803</t>
  </si>
  <si>
    <t>071-804</t>
  </si>
  <si>
    <t>071-805</t>
  </si>
  <si>
    <t>071-806</t>
  </si>
  <si>
    <t>071-950</t>
  </si>
  <si>
    <t>072-801</t>
  </si>
  <si>
    <t>072-802</t>
  </si>
  <si>
    <t>073-906</t>
  </si>
  <si>
    <t>084-505</t>
  </si>
  <si>
    <t>084-801</t>
  </si>
  <si>
    <t>084-802</t>
  </si>
  <si>
    <t>086-24</t>
  </si>
  <si>
    <t>092-801</t>
  </si>
  <si>
    <t>092-950</t>
  </si>
  <si>
    <t>101-801</t>
  </si>
  <si>
    <t>101-802</t>
  </si>
  <si>
    <t>101-803</t>
  </si>
  <si>
    <t>101-804</t>
  </si>
  <si>
    <t>101-805</t>
  </si>
  <si>
    <t>101-806</t>
  </si>
  <si>
    <t>101-807</t>
  </si>
  <si>
    <t>101-808</t>
  </si>
  <si>
    <t>101-809</t>
  </si>
  <si>
    <t>101-810</t>
  </si>
  <si>
    <t>101-811</t>
  </si>
  <si>
    <t>101-812</t>
  </si>
  <si>
    <t>101-813</t>
  </si>
  <si>
    <t>101-814</t>
  </si>
  <si>
    <t>101-815</t>
  </si>
  <si>
    <t>101-816</t>
  </si>
  <si>
    <t>101-817</t>
  </si>
  <si>
    <t>101-818</t>
  </si>
  <si>
    <t>101-819</t>
  </si>
  <si>
    <t>101-820</t>
  </si>
  <si>
    <t>101-821</t>
  </si>
  <si>
    <t>101-822</t>
  </si>
  <si>
    <t>101-823</t>
  </si>
  <si>
    <t>101-826</t>
  </si>
  <si>
    <t>101-827</t>
  </si>
  <si>
    <t>101-828</t>
  </si>
  <si>
    <t>101-829</t>
  </si>
  <si>
    <t>101-830</t>
  </si>
  <si>
    <t>101-831</t>
  </si>
  <si>
    <t>101-833</t>
  </si>
  <si>
    <t>101-834</t>
  </si>
  <si>
    <t>101-835</t>
  </si>
  <si>
    <t>101-837</t>
  </si>
  <si>
    <t>Release 4.0 REVISED 7/22/2007</t>
  </si>
  <si>
    <t xml:space="preserve">Since TEA is making "Current Year Adjustments" to the Foundation Payment Schedule, </t>
  </si>
  <si>
    <t>districts need to reconcile these adjustments monthly since they will impact cash flow.</t>
  </si>
  <si>
    <t xml:space="preserve">Gary and I suggest you import your Payment Ledger into the "Import Pay.Ledger sheet" </t>
  </si>
  <si>
    <t>monthly and insert a "Current Year Adjustments Column to reflect these adjustments.</t>
  </si>
  <si>
    <t>http://www.tea.state.tx.us/school.finance/funding/sofweb7.html</t>
  </si>
  <si>
    <t>COPY/PASTE Payment Ledger HERE</t>
  </si>
  <si>
    <t xml:space="preserve">has a 'Fixed Width' setting - leave as is and just click 'Next' - the next screen that appears </t>
  </si>
  <si>
    <t>101-838</t>
  </si>
  <si>
    <t>101-840</t>
  </si>
  <si>
    <t>101-841</t>
  </si>
  <si>
    <t>101-842</t>
  </si>
  <si>
    <t>101-843</t>
  </si>
  <si>
    <t>101-844</t>
  </si>
  <si>
    <t>101-845</t>
  </si>
  <si>
    <t>101-846</t>
  </si>
  <si>
    <t>101-847</t>
  </si>
  <si>
    <t>101-848</t>
  </si>
  <si>
    <t>101-849</t>
  </si>
  <si>
    <t>101-850</t>
  </si>
  <si>
    <t>101-851</t>
  </si>
  <si>
    <t>101-852</t>
  </si>
  <si>
    <t>101-853</t>
  </si>
  <si>
    <t>101-854</t>
  </si>
  <si>
    <t>101-855</t>
  </si>
  <si>
    <t>101-856</t>
  </si>
  <si>
    <t>101-857</t>
  </si>
  <si>
    <t>101-858</t>
  </si>
  <si>
    <t>101-859</t>
  </si>
  <si>
    <t>101-860</t>
  </si>
  <si>
    <t>101-950</t>
  </si>
  <si>
    <t>102-801</t>
  </si>
  <si>
    <t>105-801</t>
  </si>
  <si>
    <t>105-802</t>
  </si>
  <si>
    <t>108-801</t>
  </si>
  <si>
    <t>108-802</t>
  </si>
  <si>
    <t>108-803</t>
  </si>
  <si>
    <t>108-804</t>
  </si>
  <si>
    <t>108-805</t>
  </si>
  <si>
    <t>108-807</t>
  </si>
  <si>
    <t>108-808</t>
  </si>
  <si>
    <t>108-917</t>
  </si>
  <si>
    <t>108-950</t>
  </si>
  <si>
    <t>113-904</t>
  </si>
  <si>
    <t>116-801</t>
  </si>
  <si>
    <t>123-503</t>
  </si>
  <si>
    <t>123-801</t>
  </si>
  <si>
    <t>123-803</t>
  </si>
  <si>
    <t>123-804</t>
  </si>
  <si>
    <t>123-805</t>
  </si>
  <si>
    <t>123-915</t>
  </si>
  <si>
    <t>131-1</t>
  </si>
  <si>
    <t>135-1</t>
  </si>
  <si>
    <t>141-801</t>
  </si>
  <si>
    <t>144-905</t>
  </si>
  <si>
    <t>151-900</t>
  </si>
  <si>
    <t>152-801</t>
  </si>
  <si>
    <t>152-802</t>
  </si>
  <si>
    <t>152-803</t>
  </si>
  <si>
    <t>152-950</t>
  </si>
  <si>
    <t>155-801</t>
  </si>
  <si>
    <t>161-801</t>
  </si>
  <si>
    <t>161-802</t>
  </si>
  <si>
    <t>161-803</t>
  </si>
  <si>
    <t>161-805</t>
  </si>
  <si>
    <t>161-926</t>
  </si>
  <si>
    <t>161-927</t>
  </si>
  <si>
    <t>161-950</t>
  </si>
  <si>
    <t>165-801</t>
  </si>
  <si>
    <t>165-802</t>
  </si>
  <si>
    <t>165-950</t>
  </si>
  <si>
    <t>170-801</t>
  </si>
  <si>
    <t>175-909</t>
  </si>
  <si>
    <t>178-801</t>
  </si>
  <si>
    <t>178-802</t>
  </si>
  <si>
    <t>178-803</t>
  </si>
  <si>
    <t>178-804</t>
  </si>
  <si>
    <t>178-805</t>
  </si>
  <si>
    <t>178-806</t>
  </si>
  <si>
    <t>178-807</t>
  </si>
  <si>
    <t>178-950</t>
  </si>
  <si>
    <t>180-901</t>
  </si>
  <si>
    <t>181-950</t>
  </si>
  <si>
    <t>183-801</t>
  </si>
  <si>
    <t>184-801</t>
  </si>
  <si>
    <t>188-801</t>
  </si>
  <si>
    <t>188-950</t>
  </si>
  <si>
    <t>193-801</t>
  </si>
  <si>
    <t>206-904</t>
  </si>
  <si>
    <t>212-801</t>
  </si>
  <si>
    <t>212-803</t>
  </si>
  <si>
    <t>213-801</t>
  </si>
  <si>
    <t>220-801</t>
  </si>
  <si>
    <t>220-802</t>
  </si>
  <si>
    <t>220-804</t>
  </si>
  <si>
    <t>220-806</t>
  </si>
  <si>
    <t>220-808</t>
  </si>
  <si>
    <t>220-809</t>
  </si>
  <si>
    <t>220-810</t>
  </si>
  <si>
    <t>220-811</t>
  </si>
  <si>
    <t>220-812</t>
  </si>
  <si>
    <t>220-813</t>
  </si>
  <si>
    <t>220-950</t>
  </si>
  <si>
    <t>221-801</t>
  </si>
  <si>
    <t>221-950</t>
  </si>
  <si>
    <t>225-950</t>
  </si>
  <si>
    <t>226-950</t>
  </si>
  <si>
    <t>227-801</t>
  </si>
  <si>
    <t>227-802</t>
  </si>
  <si>
    <t>227-803</t>
  </si>
  <si>
    <t>227-804</t>
  </si>
  <si>
    <t>227-805</t>
  </si>
  <si>
    <t>227-806</t>
  </si>
  <si>
    <t>227-811</t>
  </si>
  <si>
    <t>227-812</t>
  </si>
  <si>
    <t>227-814</t>
  </si>
  <si>
    <t>227-815</t>
  </si>
  <si>
    <t>227-816</t>
  </si>
  <si>
    <t>227-817</t>
  </si>
  <si>
    <t>227-818</t>
  </si>
  <si>
    <t>227-819</t>
  </si>
  <si>
    <t>227-820</t>
  </si>
  <si>
    <t>227-821</t>
  </si>
  <si>
    <t>227-822</t>
  </si>
  <si>
    <t>227-905</t>
  </si>
  <si>
    <t>227-906</t>
  </si>
  <si>
    <t>227-950</t>
  </si>
  <si>
    <t>232-801</t>
  </si>
  <si>
    <t>234-801</t>
  </si>
  <si>
    <t>235-801</t>
  </si>
  <si>
    <t>235-950</t>
  </si>
  <si>
    <t>236-801</t>
  </si>
  <si>
    <t>236-903</t>
  </si>
  <si>
    <t>236-950</t>
  </si>
  <si>
    <t>238-905</t>
  </si>
  <si>
    <t>240-801</t>
  </si>
  <si>
    <t>240-803</t>
  </si>
  <si>
    <t>243-801</t>
  </si>
  <si>
    <t>243-950</t>
  </si>
  <si>
    <t>244-906</t>
  </si>
  <si>
    <t>245-801</t>
  </si>
  <si>
    <t>DIVIDE ISD</t>
  </si>
  <si>
    <t>134-901</t>
  </si>
  <si>
    <t>JUNCTION ISD</t>
  </si>
  <si>
    <t>135-001</t>
  </si>
  <si>
    <t>GUTHRIE CSD</t>
  </si>
  <si>
    <t>136-901</t>
  </si>
  <si>
    <t>BRACKETT ISD</t>
  </si>
  <si>
    <t>137-901</t>
  </si>
  <si>
    <t>KINGSVILLE ISD</t>
  </si>
  <si>
    <t>137-902</t>
  </si>
  <si>
    <t>RICARDO ISD</t>
  </si>
  <si>
    <t>137-903</t>
  </si>
  <si>
    <t>RIVIERA ISD</t>
  </si>
  <si>
    <t>137-904</t>
  </si>
  <si>
    <t>SANTA GERTRUDIS ISD</t>
  </si>
  <si>
    <t>138-902</t>
  </si>
  <si>
    <t>KNOX CITY-O'BRIEN CISD</t>
  </si>
  <si>
    <t>138-903</t>
  </si>
  <si>
    <t>MUNDAY CISD</t>
  </si>
  <si>
    <t>138-904</t>
  </si>
  <si>
    <t>BENJAMIN ISD</t>
  </si>
  <si>
    <t>139-905</t>
  </si>
  <si>
    <t>CHISUM ISD</t>
  </si>
  <si>
    <t>139-908</t>
  </si>
  <si>
    <t>ROXTON ISD</t>
  </si>
  <si>
    <t>139-909</t>
  </si>
  <si>
    <t>PARIS ISD</t>
  </si>
  <si>
    <t>139-911</t>
  </si>
  <si>
    <t>NORTH LAMAR ISD</t>
  </si>
  <si>
    <t>139-912</t>
  </si>
  <si>
    <t>PRAIRILAND ISD</t>
  </si>
  <si>
    <t>140-901</t>
  </si>
  <si>
    <t>AMHERST ISD</t>
  </si>
  <si>
    <t>140-904</t>
  </si>
  <si>
    <t>LITTLEFIELD ISD</t>
  </si>
  <si>
    <t>140-905</t>
  </si>
  <si>
    <t>OLTON ISD</t>
  </si>
  <si>
    <t>140-906</t>
  </si>
  <si>
    <t>SPADE ISD</t>
  </si>
  <si>
    <t>140-907</t>
  </si>
  <si>
    <t>SPRINGLAKE-EARTH ISD</t>
  </si>
  <si>
    <t>140-908</t>
  </si>
  <si>
    <t>SUDAN ISD</t>
  </si>
  <si>
    <t>141-901</t>
  </si>
  <si>
    <t>LAMPASAS ISD</t>
  </si>
  <si>
    <t>141-902</t>
  </si>
  <si>
    <t>LOMETA ISD</t>
  </si>
  <si>
    <t>142-901</t>
  </si>
  <si>
    <t>COTULLA ISD</t>
  </si>
  <si>
    <t>143-901</t>
  </si>
  <si>
    <t>HALLETTSVILLE ISD</t>
  </si>
  <si>
    <t>143-902</t>
  </si>
  <si>
    <t>MOULTON ISD</t>
  </si>
  <si>
    <t>143-903</t>
  </si>
  <si>
    <t>SHINER ISD</t>
  </si>
  <si>
    <t>143-904</t>
  </si>
  <si>
    <t>VYSEHRAD ISD</t>
  </si>
  <si>
    <t>143-905</t>
  </si>
  <si>
    <t>SWEET HOME ISD</t>
  </si>
  <si>
    <t>143-906</t>
  </si>
  <si>
    <t>EZZELL ISD</t>
  </si>
  <si>
    <t>144-901</t>
  </si>
  <si>
    <t>GIDDINGS ISD</t>
  </si>
  <si>
    <t>144-902</t>
  </si>
  <si>
    <t>LEXINGTON ISD</t>
  </si>
  <si>
    <t>144-903</t>
  </si>
  <si>
    <t>Enter Current Year Adjustments in appropriate month on line 11 of "Data Entry - FSF" sheet.</t>
  </si>
  <si>
    <t>DIME BOX ISD</t>
  </si>
  <si>
    <t>145-901</t>
  </si>
  <si>
    <t>BUFFALO ISD</t>
  </si>
  <si>
    <t>145-902</t>
  </si>
  <si>
    <t>CENTERVILLE ISD</t>
  </si>
  <si>
    <t>145-906</t>
  </si>
  <si>
    <t>NORMANGEE ISD</t>
  </si>
  <si>
    <t>145-907</t>
  </si>
  <si>
    <t>OAKWOOD ISD</t>
  </si>
  <si>
    <t>145-911</t>
  </si>
  <si>
    <t>LEON ISD</t>
  </si>
  <si>
    <t>146-901</t>
  </si>
  <si>
    <t>CLEVELAND ISD</t>
  </si>
  <si>
    <t>146-902</t>
  </si>
  <si>
    <t>DAYTON ISD</t>
  </si>
  <si>
    <t>146-903</t>
  </si>
  <si>
    <t>DEVERS ISD</t>
  </si>
  <si>
    <t>146-904</t>
  </si>
  <si>
    <t>HARDIN ISD</t>
  </si>
  <si>
    <t>146-905</t>
  </si>
  <si>
    <t>HULL-DAISETTA ISD</t>
  </si>
  <si>
    <t>146-906</t>
  </si>
  <si>
    <t>LIBERTY ISD</t>
  </si>
  <si>
    <t>146-907</t>
  </si>
  <si>
    <t>TARKINGTON ISD</t>
  </si>
  <si>
    <t>147-901</t>
  </si>
  <si>
    <t>COOLIDGE ISD</t>
  </si>
  <si>
    <t>147-902</t>
  </si>
  <si>
    <t>GROESBECK ISD</t>
  </si>
  <si>
    <t>147-903</t>
  </si>
  <si>
    <t>MEXIA ISD</t>
  </si>
  <si>
    <t>148-901</t>
  </si>
  <si>
    <t>BOOKER ISD</t>
  </si>
  <si>
    <t>148-902</t>
  </si>
  <si>
    <t>FOLLETT ISD</t>
  </si>
  <si>
    <t>148-903</t>
  </si>
  <si>
    <t>HIGGINS ISD</t>
  </si>
  <si>
    <t>148-905</t>
  </si>
  <si>
    <t>DARROUZETT ISD</t>
  </si>
  <si>
    <t>149-901</t>
  </si>
  <si>
    <t>GEORGE WEST ISD</t>
  </si>
  <si>
    <t>149-902</t>
  </si>
  <si>
    <t>THREE RIVERS ISD</t>
  </si>
  <si>
    <t>150-901</t>
  </si>
  <si>
    <t>LLANO ISD</t>
  </si>
  <si>
    <t>152-901</t>
  </si>
  <si>
    <t>LUBBOCK ISD</t>
  </si>
  <si>
    <t>152-902</t>
  </si>
  <si>
    <t>NEW DEAL ISD</t>
  </si>
  <si>
    <t>152-903</t>
  </si>
  <si>
    <t>SLATON ISD</t>
  </si>
  <si>
    <t>152-906</t>
  </si>
  <si>
    <t>LUBBOCK-COOPER ISD</t>
  </si>
  <si>
    <t>152-907</t>
  </si>
  <si>
    <t>FRENSHIP ISD</t>
  </si>
  <si>
    <t>152-908</t>
  </si>
  <si>
    <t>ROOSEVELT ISD</t>
  </si>
  <si>
    <t>152-909</t>
  </si>
  <si>
    <t>SHALLOWATER ISD</t>
  </si>
  <si>
    <t>152-910</t>
  </si>
  <si>
    <t>IDALOU ISD</t>
  </si>
  <si>
    <t>153-903</t>
  </si>
  <si>
    <t>O'DONNELL ISD</t>
  </si>
  <si>
    <t>153-904</t>
  </si>
  <si>
    <t>TAHOKA ISD</t>
  </si>
  <si>
    <t>153-905</t>
  </si>
  <si>
    <t>NEW HOME ISD</t>
  </si>
  <si>
    <t>153-907</t>
  </si>
  <si>
    <t>WILSON ISD</t>
  </si>
  <si>
    <t>154-901</t>
  </si>
  <si>
    <t>MADISONVILLE CONS ISD</t>
  </si>
  <si>
    <t>154-903</t>
  </si>
  <si>
    <t>NORTH ZULCH ISD</t>
  </si>
  <si>
    <t>155-901</t>
  </si>
  <si>
    <t>JEFFERSON ISD</t>
  </si>
  <si>
    <t>156-902</t>
  </si>
  <si>
    <t>STANTON ISD</t>
  </si>
  <si>
    <t>156-905</t>
  </si>
  <si>
    <t>GRADY ISD</t>
  </si>
  <si>
    <t>157-901</t>
  </si>
  <si>
    <t>MASON ISD</t>
  </si>
  <si>
    <t>158-901</t>
  </si>
  <si>
    <t>BAY CITY ISD</t>
  </si>
  <si>
    <t>158-902</t>
  </si>
  <si>
    <t>TIDEHAVEN ISD</t>
  </si>
  <si>
    <t>158-904</t>
  </si>
  <si>
    <t>MATAGORDA ISD</t>
  </si>
  <si>
    <t>158-905</t>
  </si>
  <si>
    <t>PALACIOS ISD</t>
  </si>
  <si>
    <t>158-906</t>
  </si>
  <si>
    <t>VAN VLECK ISD</t>
  </si>
  <si>
    <t>159-901</t>
  </si>
  <si>
    <t>EAGLE PASS ISD</t>
  </si>
  <si>
    <t>160-901</t>
  </si>
  <si>
    <t>BRADY ISD</t>
  </si>
  <si>
    <t xml:space="preserve">Payment </t>
  </si>
  <si>
    <t>Class</t>
  </si>
  <si>
    <t>160-904</t>
  </si>
  <si>
    <t>ROCHELLE ISD</t>
  </si>
  <si>
    <t>160-905</t>
  </si>
  <si>
    <t>LOHN ISD</t>
  </si>
  <si>
    <t>161-901</t>
  </si>
  <si>
    <t>CRAWFORD ISD</t>
  </si>
  <si>
    <t>161-903</t>
  </si>
  <si>
    <t>161-906</t>
  </si>
  <si>
    <t>LA VEGA ISD</t>
  </si>
  <si>
    <t>161-907</t>
  </si>
  <si>
    <t>LORENA ISD</t>
  </si>
  <si>
    <t>161-908</t>
  </si>
  <si>
    <t>MART ISD</t>
  </si>
  <si>
    <t>161-909</t>
  </si>
  <si>
    <t>MCGREGOR ISD</t>
  </si>
  <si>
    <t>161-910</t>
  </si>
  <si>
    <t>MOODY ISD</t>
  </si>
  <si>
    <t>161-912</t>
  </si>
  <si>
    <t>RIESEL ISD</t>
  </si>
  <si>
    <t>161-914</t>
  </si>
  <si>
    <t>WACO ISD</t>
  </si>
  <si>
    <t>161-916</t>
  </si>
  <si>
    <t>WEST ISD</t>
  </si>
  <si>
    <t>161-918</t>
  </si>
  <si>
    <t>AXTELL ISD</t>
  </si>
  <si>
    <t>161-919</t>
  </si>
  <si>
    <t>BRUCEVILLE-EDDY ISD</t>
  </si>
  <si>
    <t>161-920</t>
  </si>
  <si>
    <t>CHINA SPRING ISD</t>
  </si>
  <si>
    <t>161-921</t>
  </si>
  <si>
    <t>CONNALLY ISD</t>
  </si>
  <si>
    <t>161-922</t>
  </si>
  <si>
    <t>ROBINSON ISD</t>
  </si>
  <si>
    <t>161-923</t>
  </si>
  <si>
    <t>BOSQUEVILLE ISD</t>
  </si>
  <si>
    <t>161-924</t>
  </si>
  <si>
    <t>HALLSBURG ISD</t>
  </si>
  <si>
    <t>161-925</t>
  </si>
  <si>
    <t>GHOLSON ISD</t>
  </si>
  <si>
    <t>162-904</t>
  </si>
  <si>
    <t>MCMULLEN COUNTY ISD</t>
  </si>
  <si>
    <t>163-901</t>
  </si>
  <si>
    <t>DEVINE ISD</t>
  </si>
  <si>
    <t>163-902</t>
  </si>
  <si>
    <t>D'HANIS ISD</t>
  </si>
  <si>
    <t>163-903</t>
  </si>
  <si>
    <t>NATALIA ISD</t>
  </si>
  <si>
    <t>163-904</t>
  </si>
  <si>
    <t>HONDO ISD</t>
  </si>
  <si>
    <t>163-908</t>
  </si>
  <si>
    <t>MEDINA VALLEY ISD</t>
  </si>
  <si>
    <t>164-901</t>
  </si>
  <si>
    <t>MENARD ISD</t>
  </si>
  <si>
    <t>165-901</t>
  </si>
  <si>
    <t>MIDLAND ISD</t>
  </si>
  <si>
    <t>165-902</t>
  </si>
  <si>
    <t>GREENWOOD ISD</t>
  </si>
  <si>
    <t>166-901</t>
  </si>
  <si>
    <t>CAMERON ISD</t>
  </si>
  <si>
    <t>166-902</t>
  </si>
  <si>
    <t>GAUSE ISD</t>
  </si>
  <si>
    <t>166-903</t>
  </si>
  <si>
    <t>MILANO ISD</t>
  </si>
  <si>
    <t>166-904</t>
  </si>
  <si>
    <t>ROCKDALE ISD</t>
  </si>
  <si>
    <t>166-905</t>
  </si>
  <si>
    <t>THORNDALE ISD</t>
  </si>
  <si>
    <t>166-907</t>
  </si>
  <si>
    <t>BUCKHOLTS ISD</t>
  </si>
  <si>
    <t>167-901</t>
  </si>
  <si>
    <t>GOLDTHWAITE ISD</t>
  </si>
  <si>
    <t>167-902</t>
  </si>
  <si>
    <t>MULLIN ISD</t>
  </si>
  <si>
    <t>167-903</t>
  </si>
  <si>
    <t>STAR ISD</t>
  </si>
  <si>
    <t>167-904</t>
  </si>
  <si>
    <t>PRIDDY ISD</t>
  </si>
  <si>
    <t>168-901</t>
  </si>
  <si>
    <t>COLORADO ISD</t>
  </si>
  <si>
    <t>168-902</t>
  </si>
  <si>
    <t>LORAINE ISD</t>
  </si>
  <si>
    <t>168-903</t>
  </si>
  <si>
    <t>WESTBROOK ISD</t>
  </si>
  <si>
    <t>169-901</t>
  </si>
  <si>
    <t>BOWIE ISD</t>
  </si>
  <si>
    <t>169-902</t>
  </si>
  <si>
    <t>NOCONA ISD</t>
  </si>
  <si>
    <t>169-906</t>
  </si>
  <si>
    <t>GOLD BURG ISD</t>
  </si>
  <si>
    <t>169-908</t>
  </si>
  <si>
    <t>MONTAGUE ISD</t>
  </si>
  <si>
    <t>169-909</t>
  </si>
  <si>
    <t>PRAIRIE VALLEY ISD</t>
  </si>
  <si>
    <t>169-910</t>
  </si>
  <si>
    <t>FORESTBURG ISD</t>
  </si>
  <si>
    <t>169-911</t>
  </si>
  <si>
    <t>SAINT JO ISD</t>
  </si>
  <si>
    <t>170-902</t>
  </si>
  <si>
    <t>Ending Cash Balance</t>
  </si>
  <si>
    <t>CONROE ISD</t>
  </si>
  <si>
    <t>170-903</t>
  </si>
  <si>
    <t>MONTGOMERY ISD</t>
  </si>
  <si>
    <t>170-904</t>
  </si>
  <si>
    <t>WILLIS ISD</t>
  </si>
  <si>
    <t>170-906</t>
  </si>
  <si>
    <t>MAGNOLIA ISD</t>
  </si>
  <si>
    <t>170-907</t>
  </si>
  <si>
    <t>SPLENDORA ISD</t>
  </si>
  <si>
    <t>170-908</t>
  </si>
  <si>
    <t>NEW CANEY ISD</t>
  </si>
  <si>
    <t>171-901</t>
  </si>
  <si>
    <t>DUMAS ISD</t>
  </si>
  <si>
    <t>171-902</t>
  </si>
  <si>
    <t>SUNRAY ISD</t>
  </si>
  <si>
    <t>172-902</t>
  </si>
  <si>
    <t>DAINGERFIELD-LONE STAR ISD</t>
  </si>
  <si>
    <t>172-905</t>
  </si>
  <si>
    <t>PEWITT ISD</t>
  </si>
  <si>
    <t>173-901</t>
  </si>
  <si>
    <t>MOTLEY COUNTY ISD</t>
  </si>
  <si>
    <t>174-901</t>
  </si>
  <si>
    <t>CHIRENO ISD</t>
  </si>
  <si>
    <t>174-902</t>
  </si>
  <si>
    <t>CUSHING ISD</t>
  </si>
  <si>
    <t>174-903</t>
  </si>
  <si>
    <t>GARRISON ISD</t>
  </si>
  <si>
    <t>174-904</t>
  </si>
  <si>
    <t>NACOGDOCHES ISD</t>
  </si>
  <si>
    <t>174-906</t>
  </si>
  <si>
    <t>WODEN ISD</t>
  </si>
  <si>
    <t>174-908</t>
  </si>
  <si>
    <t>CENTRAL HEIGHTS ISD</t>
  </si>
  <si>
    <t>174-909</t>
  </si>
  <si>
    <t>MARTINSVILLE ISD</t>
  </si>
  <si>
    <t>174-910</t>
  </si>
  <si>
    <t>ETOILE ISD</t>
  </si>
  <si>
    <t>174-911</t>
  </si>
  <si>
    <t>DOUGLASS ISD</t>
  </si>
  <si>
    <t>175-902</t>
  </si>
  <si>
    <t>BLOOMING GROVE ISD</t>
  </si>
  <si>
    <t>175-903</t>
  </si>
  <si>
    <t>CORSICANA ISD</t>
  </si>
  <si>
    <t>175-904</t>
  </si>
  <si>
    <t>175-905</t>
  </si>
  <si>
    <t>FROST ISD</t>
  </si>
  <si>
    <t>175-907</t>
  </si>
  <si>
    <t>KERENS ISD</t>
  </si>
  <si>
    <t>175-910</t>
  </si>
  <si>
    <t>MILDRED ISD</t>
  </si>
  <si>
    <t>175-911</t>
  </si>
  <si>
    <t>RICE ISD</t>
  </si>
  <si>
    <t>176-901</t>
  </si>
  <si>
    <t>BURKEVILLE ISD</t>
  </si>
  <si>
    <t>176-902</t>
  </si>
  <si>
    <t>NEWTON ISD</t>
  </si>
  <si>
    <t>176-903</t>
  </si>
  <si>
    <t>DEWEYVILLE ISD</t>
  </si>
  <si>
    <t>177-901</t>
  </si>
  <si>
    <t>ROSCOE ISD</t>
  </si>
  <si>
    <t>177-902</t>
  </si>
  <si>
    <t>SWEETWATER ISD</t>
  </si>
  <si>
    <t>177-903</t>
  </si>
  <si>
    <t>BLACKWELL CONS ISD</t>
  </si>
  <si>
    <t>177-905</t>
  </si>
  <si>
    <r>
      <t xml:space="preserve">balance to disperse </t>
    </r>
    <r>
      <rPr>
        <b/>
        <sz val="10"/>
        <rFont val="Arial"/>
        <family val="2"/>
      </rPr>
      <t>@</t>
    </r>
    <r>
      <rPr>
        <sz val="10"/>
        <rFont val="Arial"/>
        <family val="0"/>
      </rPr>
      <t xml:space="preserve"> end of month</t>
    </r>
  </si>
  <si>
    <t>HIGHLAND ISD</t>
  </si>
  <si>
    <t>178-901</t>
  </si>
  <si>
    <t>AGUA DULCE ISD</t>
  </si>
  <si>
    <t>178-902</t>
  </si>
  <si>
    <t>BISHOP CONS ISD</t>
  </si>
  <si>
    <t>178-903</t>
  </si>
  <si>
    <t>CALALLEN ISD</t>
  </si>
  <si>
    <t>178-904</t>
  </si>
  <si>
    <t>CORPUS CHRISTI ISD</t>
  </si>
  <si>
    <t>178-905</t>
  </si>
  <si>
    <t>DRISCOLL ISD</t>
  </si>
  <si>
    <t>178-906</t>
  </si>
  <si>
    <t>LONDON ISD</t>
  </si>
  <si>
    <t>178-908</t>
  </si>
  <si>
    <t>PORT ARANSAS ISD</t>
  </si>
  <si>
    <t>178-909</t>
  </si>
  <si>
    <t>ROBSTOWN ISD</t>
  </si>
  <si>
    <t>178-912</t>
  </si>
  <si>
    <t>TULOSO-MIDWAY ISD</t>
  </si>
  <si>
    <t>178-913</t>
  </si>
  <si>
    <t>BANQUETE ISD</t>
  </si>
  <si>
    <t>178-914</t>
  </si>
  <si>
    <t>FLOUR BLUFF ISD</t>
  </si>
  <si>
    <t>178-915</t>
  </si>
  <si>
    <t>WEST OSO ISD</t>
  </si>
  <si>
    <t>179-901</t>
  </si>
  <si>
    <t>PERRYTON ISD</t>
  </si>
  <si>
    <t>180-902</t>
  </si>
  <si>
    <t>VEGA ISD</t>
  </si>
  <si>
    <t>180-903</t>
  </si>
  <si>
    <t>ADRIAN ISD</t>
  </si>
  <si>
    <t>180-904</t>
  </si>
  <si>
    <t>WILDORADO ISD</t>
  </si>
  <si>
    <t>181-901</t>
  </si>
  <si>
    <t>BRIDGE CITY ISD</t>
  </si>
  <si>
    <t>181-905</t>
  </si>
  <si>
    <t>ORANGEFIELD ISD</t>
  </si>
  <si>
    <t>181-906</t>
  </si>
  <si>
    <t>WEST ORANGE-COVE CONS ISD</t>
  </si>
  <si>
    <t>181-907</t>
  </si>
  <si>
    <t>VIDOR ISD</t>
  </si>
  <si>
    <t>181-908</t>
  </si>
  <si>
    <t>LITTLE CYPRESS-MAURICEVILLE CISD</t>
  </si>
  <si>
    <t>182-901</t>
  </si>
  <si>
    <t>GORDON ISD</t>
  </si>
  <si>
    <t>182-902</t>
  </si>
  <si>
    <t>GRAFORD ISD</t>
  </si>
  <si>
    <t>182-903</t>
  </si>
  <si>
    <t>MINERAL WELLS ISD</t>
  </si>
  <si>
    <t>182-904</t>
  </si>
  <si>
    <t>SANTO ISD</t>
  </si>
  <si>
    <t>182-905</t>
  </si>
  <si>
    <t>STRAWN ISD</t>
  </si>
  <si>
    <t>182-906</t>
  </si>
  <si>
    <t>PALO PINTO ISD</t>
  </si>
  <si>
    <t>183-901</t>
  </si>
  <si>
    <t>BECKVILLE ISD</t>
  </si>
  <si>
    <t>183-902</t>
  </si>
  <si>
    <t>CARTHAGE ISD</t>
  </si>
  <si>
    <t>183-904</t>
  </si>
  <si>
    <t>GARY ISD</t>
  </si>
  <si>
    <t>184-901</t>
  </si>
  <si>
    <t>POOLVILLE ISD</t>
  </si>
  <si>
    <t>184-902</t>
  </si>
  <si>
    <t>SPRINGTOWN ISD</t>
  </si>
  <si>
    <t>184-903</t>
  </si>
  <si>
    <t>WEATHERFORD ISD</t>
  </si>
  <si>
    <t>184-904</t>
  </si>
  <si>
    <t>MILLSAP ISD</t>
  </si>
  <si>
    <t>184-907</t>
  </si>
  <si>
    <t>ALEDO ISD</t>
  </si>
  <si>
    <t>184-908</t>
  </si>
  <si>
    <t>PEASTER ISD</t>
  </si>
  <si>
    <t>184-909</t>
  </si>
  <si>
    <t>BROCK ISD</t>
  </si>
  <si>
    <t>184-911</t>
  </si>
  <si>
    <t>GARNER ISD</t>
  </si>
  <si>
    <t>185-901</t>
  </si>
  <si>
    <t>BOVINA ISD</t>
  </si>
  <si>
    <t>185-902</t>
  </si>
  <si>
    <t>FARWELL ISD</t>
  </si>
  <si>
    <t>185-903</t>
  </si>
  <si>
    <t>FRIONA ISD</t>
  </si>
  <si>
    <t>185-904</t>
  </si>
  <si>
    <t>LAZBUDDIE ISD</t>
  </si>
  <si>
    <t>186-901</t>
  </si>
  <si>
    <t>BUENA VISTA ISD</t>
  </si>
  <si>
    <t>186-902</t>
  </si>
  <si>
    <t>FT STOCKTON ISD</t>
  </si>
  <si>
    <t>186-903</t>
  </si>
  <si>
    <t>IRAAN-SHEFFIELD ISD</t>
  </si>
  <si>
    <t>187-901</t>
  </si>
  <si>
    <t>BIG SANDY ISD</t>
  </si>
  <si>
    <t>187-903</t>
  </si>
  <si>
    <t>GOODRICH ISD</t>
  </si>
  <si>
    <t>187-904</t>
  </si>
  <si>
    <t>CORRIGAN-CAMDEN ISD</t>
  </si>
  <si>
    <t>187-906</t>
  </si>
  <si>
    <t>LEGGETT ISD</t>
  </si>
  <si>
    <t>187-907</t>
  </si>
  <si>
    <t>LIVINGSTON ISD</t>
  </si>
  <si>
    <r>
      <t xml:space="preserve">USE THE AMOUNT FROM THE "LPE" COLUMN. </t>
    </r>
    <r>
      <rPr>
        <b/>
        <i/>
        <u val="single"/>
        <sz val="10"/>
        <color indexed="10"/>
        <rFont val="Arial"/>
        <family val="2"/>
      </rPr>
      <t>(Not "Total State Aid")</t>
    </r>
  </si>
  <si>
    <t>(Scroll down to "Payment Schedule" OR "Payment Ledger" Links)</t>
  </si>
  <si>
    <t>187-910</t>
  </si>
  <si>
    <t>ONALASKA ISD</t>
  </si>
  <si>
    <t>188-901</t>
  </si>
  <si>
    <t>AMARILLO ISD</t>
  </si>
  <si>
    <t>188-902</t>
  </si>
  <si>
    <t>RIVER ROAD ISD</t>
  </si>
  <si>
    <t>188-903</t>
  </si>
  <si>
    <t>188-904</t>
  </si>
  <si>
    <t>BUSHLAND ISD</t>
  </si>
  <si>
    <t>189-901</t>
  </si>
  <si>
    <t>MARFA ISD</t>
  </si>
  <si>
    <t>189-902</t>
  </si>
  <si>
    <t>PRESIDIO ISD</t>
  </si>
  <si>
    <t>190-903</t>
  </si>
  <si>
    <t>RAINS ISD</t>
  </si>
  <si>
    <t>191-901</t>
  </si>
  <si>
    <t>CANYON INDEPENDENT SCHOOL DISTRICT</t>
  </si>
  <si>
    <t>192-901</t>
  </si>
  <si>
    <t>REAGAN COUNTY ISD</t>
  </si>
  <si>
    <t>193-902</t>
  </si>
  <si>
    <t>LEAKEY ISD</t>
  </si>
  <si>
    <t>194-902</t>
  </si>
  <si>
    <t>AVERY ISD</t>
  </si>
  <si>
    <t>194-903</t>
  </si>
  <si>
    <t>RIVERCREST ISD</t>
  </si>
  <si>
    <t>194-904</t>
  </si>
  <si>
    <t>CLARKSVILLE ISD</t>
  </si>
  <si>
    <t>194-905</t>
  </si>
  <si>
    <t>DETROIT ISD</t>
  </si>
  <si>
    <t>195-901</t>
  </si>
  <si>
    <t>PECOS-BARSTOW-TOYAH ISD</t>
  </si>
  <si>
    <t>195-902</t>
  </si>
  <si>
    <t>BALMORHEA ISD</t>
  </si>
  <si>
    <t>196-901</t>
  </si>
  <si>
    <t>AUSTWELL-TIVOLI ISD</t>
  </si>
  <si>
    <t>196-902</t>
  </si>
  <si>
    <t>WOODSBORO ISD</t>
  </si>
  <si>
    <t>196-903</t>
  </si>
  <si>
    <t>REFUGIO ISD</t>
  </si>
  <si>
    <t>197-902</t>
  </si>
  <si>
    <t>MIAMI ISD</t>
  </si>
  <si>
    <t>198-901</t>
  </si>
  <si>
    <t>BREMOND ISD</t>
  </si>
  <si>
    <t>198-902</t>
  </si>
  <si>
    <t>CALVERT ISD</t>
  </si>
  <si>
    <t>198-903</t>
  </si>
  <si>
    <t>FRANKLIN ISD</t>
  </si>
  <si>
    <t>198-905</t>
  </si>
  <si>
    <t>HEARNE ISD</t>
  </si>
  <si>
    <t>198-906</t>
  </si>
  <si>
    <t>MUMFORD ISD</t>
  </si>
  <si>
    <t>199-901</t>
  </si>
  <si>
    <t>ROCKWALL ISD</t>
  </si>
  <si>
    <t>199-902</t>
  </si>
  <si>
    <t>ROYSE CITY ISD</t>
  </si>
  <si>
    <t>200-901</t>
  </si>
  <si>
    <t>BALLINGER ISD</t>
  </si>
  <si>
    <t>200-902</t>
  </si>
  <si>
    <t>MILES ISD</t>
  </si>
  <si>
    <t>200-904</t>
  </si>
  <si>
    <t>WINTERS ISD</t>
  </si>
  <si>
    <t>200-906</t>
  </si>
  <si>
    <t>OLFEN ISD</t>
  </si>
  <si>
    <t>201-902</t>
  </si>
  <si>
    <t>HENDERSON ISD</t>
  </si>
  <si>
    <t>201-903</t>
  </si>
  <si>
    <t>LANEVILLE ISD</t>
  </si>
  <si>
    <t>201-904</t>
  </si>
  <si>
    <t>LEVERETTS CHAPEL ISD</t>
  </si>
  <si>
    <t>201-907</t>
  </si>
  <si>
    <t>MOUNT ENTERPRISE ISD</t>
  </si>
  <si>
    <t>201-908</t>
  </si>
  <si>
    <t>OVERTON ISD</t>
  </si>
  <si>
    <t>201-910</t>
  </si>
  <si>
    <t>TATUM ISD</t>
  </si>
  <si>
    <t>201-913</t>
  </si>
  <si>
    <t>CARLISLE ISD</t>
  </si>
  <si>
    <t>201-914</t>
  </si>
  <si>
    <t>WEST RUSK ISD</t>
  </si>
  <si>
    <t>202-903</t>
  </si>
  <si>
    <t>HEMPHILL ISD</t>
  </si>
  <si>
    <t>202-905</t>
  </si>
  <si>
    <t>WEST SABINE ISD</t>
  </si>
  <si>
    <t>203-901</t>
  </si>
  <si>
    <t>SAN AUGUSTINE ISD</t>
  </si>
  <si>
    <t>203-902</t>
  </si>
  <si>
    <t>BROADDUS ISD</t>
  </si>
  <si>
    <t>204-901</t>
  </si>
  <si>
    <t>COLDSPRING-OAKHURST CONS ISD</t>
  </si>
  <si>
    <t>204-904</t>
  </si>
  <si>
    <t>SHEPHERD ISD</t>
  </si>
  <si>
    <t>205-901</t>
  </si>
  <si>
    <t>ARANSAS PASS ISD</t>
  </si>
  <si>
    <t>205-902</t>
  </si>
  <si>
    <t>GREGORY-PORTLAND ISD</t>
  </si>
  <si>
    <t>205-903</t>
  </si>
  <si>
    <t>INGLESIDE ISD</t>
  </si>
  <si>
    <t>205-904</t>
  </si>
  <si>
    <t>MATHIS ISD</t>
  </si>
  <si>
    <t>205-905</t>
  </si>
  <si>
    <t>ODEM-EDROY ISD</t>
  </si>
  <si>
    <t>205-906</t>
  </si>
  <si>
    <t>SINTON ISD</t>
  </si>
  <si>
    <t>205-907</t>
  </si>
  <si>
    <t>TAFT ISD</t>
  </si>
  <si>
    <t>206-901</t>
  </si>
  <si>
    <t>SAN SABA ISD</t>
  </si>
  <si>
    <t>206-902</t>
  </si>
  <si>
    <t>RICHLAND SPRINGS ISD</t>
  </si>
  <si>
    <t>206-903</t>
  </si>
  <si>
    <t>CHEROKEE ISD</t>
  </si>
  <si>
    <t>207-901</t>
  </si>
  <si>
    <t>SCHLEICHER ISD</t>
  </si>
  <si>
    <t>208-901</t>
  </si>
  <si>
    <t>HERMLEIGH ISD</t>
  </si>
  <si>
    <t>208-902</t>
  </si>
  <si>
    <t>SNYDER ISD</t>
  </si>
  <si>
    <t>208-903</t>
  </si>
  <si>
    <t>IRA ISD</t>
  </si>
  <si>
    <t>209-901</t>
  </si>
  <si>
    <t>ALBANY ISD</t>
  </si>
  <si>
    <t>209-902</t>
  </si>
  <si>
    <t>MORAN ISD</t>
  </si>
  <si>
    <t>210-901</t>
  </si>
  <si>
    <t>CENTER ISD</t>
  </si>
  <si>
    <t>210-902</t>
  </si>
  <si>
    <t>JOAQUIN ISD</t>
  </si>
  <si>
    <t>210-903</t>
  </si>
  <si>
    <t>SHELBYVILLE ISD</t>
  </si>
  <si>
    <t>210-904</t>
  </si>
  <si>
    <t>TENAHA ISD</t>
  </si>
  <si>
    <t>210-905</t>
  </si>
  <si>
    <t>TIMPSON ISD</t>
  </si>
  <si>
    <t>210-906</t>
  </si>
  <si>
    <t>EXCELSIOR ISD</t>
  </si>
  <si>
    <t>211-901</t>
  </si>
  <si>
    <t>TEXHOMA ISD</t>
  </si>
  <si>
    <t>211-902</t>
  </si>
  <si>
    <t>STRATFORD ISD</t>
  </si>
  <si>
    <t>212-901</t>
  </si>
  <si>
    <t>ARP ISD</t>
  </si>
  <si>
    <t>212-902</t>
  </si>
  <si>
    <t>BULLARD ISD</t>
  </si>
  <si>
    <t>212-903</t>
  </si>
  <si>
    <t>LINDALE ISD</t>
  </si>
  <si>
    <t>212-904</t>
  </si>
  <si>
    <t>TROUP ISD</t>
  </si>
  <si>
    <t>212-905</t>
  </si>
  <si>
    <t>TYLER ISD</t>
  </si>
  <si>
    <t>212-906</t>
  </si>
  <si>
    <t>WHITEHOUSE ISD</t>
  </si>
  <si>
    <t>212-909</t>
  </si>
  <si>
    <t>CHAPEL HILL ISD</t>
  </si>
  <si>
    <t>212-910</t>
  </si>
  <si>
    <t>WINONA ISD</t>
  </si>
  <si>
    <t>213-901</t>
  </si>
  <si>
    <t>GLEN ROSE ISD</t>
  </si>
  <si>
    <t>214-901</t>
  </si>
  <si>
    <t>RIO GRANDE CITY CISD</t>
  </si>
  <si>
    <t>214-902</t>
  </si>
  <si>
    <t>SAN ISIDRO ISD</t>
  </si>
  <si>
    <t>214-903</t>
  </si>
  <si>
    <t>ROMA ISD</t>
  </si>
  <si>
    <t>215-901</t>
  </si>
  <si>
    <t>BRECKENRIDGE ISD</t>
  </si>
  <si>
    <t>216-901</t>
  </si>
  <si>
    <t>STERLING CITY ISD</t>
  </si>
  <si>
    <t>217-901</t>
  </si>
  <si>
    <t>ASPERMONT ISD</t>
  </si>
  <si>
    <t>218-901</t>
  </si>
  <si>
    <t>SONORA ISD</t>
  </si>
  <si>
    <t>219-901</t>
  </si>
  <si>
    <t>HAPPY ISD</t>
  </si>
  <si>
    <t>219-903</t>
  </si>
  <si>
    <t>TULIA ISD</t>
  </si>
  <si>
    <t>219-905</t>
  </si>
  <si>
    <t>KRESS ISD</t>
  </si>
  <si>
    <t>220-901</t>
  </si>
  <si>
    <t>ARLINGTON ISD</t>
  </si>
  <si>
    <t>220-902</t>
  </si>
  <si>
    <t>BIRDVILLE ISD</t>
  </si>
  <si>
    <t>220-904</t>
  </si>
  <si>
    <t>EVERMAN ISD</t>
  </si>
  <si>
    <t>220-905</t>
  </si>
  <si>
    <t>FORT WORTH ISD</t>
  </si>
  <si>
    <t>220-906</t>
  </si>
  <si>
    <t>GRAPEVINE-COLLEYVILLE ISD</t>
  </si>
  <si>
    <t>220-907</t>
  </si>
  <si>
    <t>KELLER ISD</t>
  </si>
  <si>
    <t>220-908</t>
  </si>
  <si>
    <t>MANSFIELD ISD</t>
  </si>
  <si>
    <t>220-910</t>
  </si>
  <si>
    <t>LAKE WORTH ISD</t>
  </si>
  <si>
    <t>220-912</t>
  </si>
  <si>
    <t>CROWLEY ISD</t>
  </si>
  <si>
    <t>220-914</t>
  </si>
  <si>
    <t>KENNEDALE ISD</t>
  </si>
  <si>
    <t>220-915</t>
  </si>
  <si>
    <t xml:space="preserve">   Cash Flow Projection for</t>
  </si>
  <si>
    <t>Enter the amount of Federal Funds from NOGA notice</t>
  </si>
  <si>
    <t>5.</t>
  </si>
  <si>
    <t>6.</t>
  </si>
  <si>
    <r>
      <t xml:space="preserve">Payment Class           </t>
    </r>
    <r>
      <rPr>
        <b/>
        <i/>
        <sz val="10"/>
        <rFont val="Arial"/>
        <family val="2"/>
      </rPr>
      <t xml:space="preserve"> (Entered for you)</t>
    </r>
  </si>
  <si>
    <t>AZLE ISD</t>
  </si>
  <si>
    <t>220-916</t>
  </si>
  <si>
    <t>HURST-EULESS-BEDFORD ISD</t>
  </si>
  <si>
    <t>220-917</t>
  </si>
  <si>
    <t>CASTLEBERRY ISD</t>
  </si>
  <si>
    <t>220-918</t>
  </si>
  <si>
    <t>EAGLE MT-SAGINAW ISD</t>
  </si>
  <si>
    <t>220-919</t>
  </si>
  <si>
    <t>CARROLL ISD</t>
  </si>
  <si>
    <t>220-920</t>
  </si>
  <si>
    <t>WHITE SETTLEMENT ISD</t>
  </si>
  <si>
    <t>221-901</t>
  </si>
  <si>
    <t>ABILENE ISD</t>
  </si>
  <si>
    <t>221-904</t>
  </si>
  <si>
    <t>MERKEL ISD</t>
  </si>
  <si>
    <t>221-905</t>
  </si>
  <si>
    <t>TRENT ISD</t>
  </si>
  <si>
    <t>221-911</t>
  </si>
  <si>
    <t>JIM NED CONS ISD</t>
  </si>
  <si>
    <t>221-912</t>
  </si>
  <si>
    <t>222-901</t>
  </si>
  <si>
    <t>TERRELL COUNTY ISD</t>
  </si>
  <si>
    <t>223-901</t>
  </si>
  <si>
    <t>BROWNFIELD ISD</t>
  </si>
  <si>
    <t>223-902</t>
  </si>
  <si>
    <t>MEADOW ISD</t>
  </si>
  <si>
    <t>223-904</t>
  </si>
  <si>
    <t>WELLMAN-UNION CONS ISD</t>
  </si>
  <si>
    <t>224-901</t>
  </si>
  <si>
    <t>THROCKMORTON ISD</t>
  </si>
  <si>
    <t>224-902</t>
  </si>
  <si>
    <t>WOODSON ISD</t>
  </si>
  <si>
    <t>225-902</t>
  </si>
  <si>
    <t>MOUNT PLEASANT ISD</t>
  </si>
  <si>
    <t>225-905</t>
  </si>
  <si>
    <t>WINFIELD ISD</t>
  </si>
  <si>
    <t>225-906</t>
  </si>
  <si>
    <t>225-907</t>
  </si>
  <si>
    <t>District Name:</t>
  </si>
  <si>
    <t>Run Date:</t>
  </si>
  <si>
    <t>County-District Number       (ENTER # WITH DASH, i.e., 001-902)</t>
  </si>
  <si>
    <t xml:space="preserve"> Cash Flow Projections for</t>
  </si>
  <si>
    <t>Enter the amount of allocation from Available School Fund (ASF)</t>
  </si>
  <si>
    <t xml:space="preserve">Can be found on the district's Payment Ledger, which is on the web. </t>
  </si>
  <si>
    <t>HARTS BLUFF ISD</t>
  </si>
  <si>
    <t>226-901</t>
  </si>
  <si>
    <t>CHRISTOVAL ISD</t>
  </si>
  <si>
    <t>226-903</t>
  </si>
  <si>
    <t>SAN ANGELO ISD</t>
  </si>
  <si>
    <t>226-905</t>
  </si>
  <si>
    <t>WATER VALLEY ISD</t>
  </si>
  <si>
    <t>226-906</t>
  </si>
  <si>
    <t>WALL ISD</t>
  </si>
  <si>
    <t>226-907</t>
  </si>
  <si>
    <t>GRAPE CREEK ISD</t>
  </si>
  <si>
    <t>226-908</t>
  </si>
  <si>
    <t>VERIBEST ISD</t>
  </si>
  <si>
    <t>227-901</t>
  </si>
  <si>
    <t>AUSTIN ISD</t>
  </si>
  <si>
    <t>227-904</t>
  </si>
  <si>
    <t>PFLUGERVILLE ISD</t>
  </si>
  <si>
    <t>227-907</t>
  </si>
  <si>
    <t>MANOR ISD</t>
  </si>
  <si>
    <t>227-909</t>
  </si>
  <si>
    <t>EANES ISD</t>
  </si>
  <si>
    <t>227-910</t>
  </si>
  <si>
    <t>DEL VALLE ISD</t>
  </si>
  <si>
    <t>227-912</t>
  </si>
  <si>
    <t>LAGO VISTA ISD</t>
  </si>
  <si>
    <t>227-913</t>
  </si>
  <si>
    <t>LAKE TRAVIS ISD</t>
  </si>
  <si>
    <t>228-901</t>
  </si>
  <si>
    <t>GROVETON ISD</t>
  </si>
  <si>
    <t>228-903</t>
  </si>
  <si>
    <t>TRINITY ISD</t>
  </si>
  <si>
    <t>228-904</t>
  </si>
  <si>
    <t>228-905</t>
  </si>
  <si>
    <t>APPLE SPRINGS ISD</t>
  </si>
  <si>
    <t>229-901</t>
  </si>
  <si>
    <t>COLMESNEIL ISD</t>
  </si>
  <si>
    <t>229-903</t>
  </si>
  <si>
    <t>WOODVILLE ISD</t>
  </si>
  <si>
    <t>229-904</t>
  </si>
  <si>
    <t>WARREN ISD</t>
  </si>
  <si>
    <t>229-905</t>
  </si>
  <si>
    <t>SPURGER ISD</t>
  </si>
  <si>
    <t>229-906</t>
  </si>
  <si>
    <t>CHESTER ISD</t>
  </si>
  <si>
    <t>230-901</t>
  </si>
  <si>
    <t>230-902</t>
  </si>
  <si>
    <t>GILMER ISD</t>
  </si>
  <si>
    <t>230-903</t>
  </si>
  <si>
    <t>ORE CITY ISD</t>
  </si>
  <si>
    <t>230-904</t>
  </si>
  <si>
    <t>UNION HILL ISD</t>
  </si>
  <si>
    <t>230-905</t>
  </si>
  <si>
    <t>HARMONY ISD</t>
  </si>
  <si>
    <t>230-906</t>
  </si>
  <si>
    <t>NEW DIANA ISD</t>
  </si>
  <si>
    <t>230-908</t>
  </si>
  <si>
    <t>UNION GROVE ISD</t>
  </si>
  <si>
    <t>231-901</t>
  </si>
  <si>
    <t>MCCAMEY ISD</t>
  </si>
  <si>
    <t>231-902</t>
  </si>
  <si>
    <t>RANKIN ISD</t>
  </si>
  <si>
    <t>232-901</t>
  </si>
  <si>
    <t>KNIPPA ISD</t>
  </si>
  <si>
    <t>232-902</t>
  </si>
  <si>
    <t>SABINAL ISD</t>
  </si>
  <si>
    <t>232-903</t>
  </si>
  <si>
    <t>UVALDE CONS ISD</t>
  </si>
  <si>
    <t>232-904</t>
  </si>
  <si>
    <t>UTOPIA ISD</t>
  </si>
  <si>
    <t>233-901</t>
  </si>
  <si>
    <t>SAN FELIPE-DEL RIO CONS ISD</t>
  </si>
  <si>
    <t>233-903</t>
  </si>
  <si>
    <t>COMSTOCK ISD</t>
  </si>
  <si>
    <t>234-902</t>
  </si>
  <si>
    <t>CANTON ISD</t>
  </si>
  <si>
    <t>234-903</t>
  </si>
  <si>
    <t>234-904</t>
  </si>
  <si>
    <t>GRAND SALINE ISD</t>
  </si>
  <si>
    <t>234-905</t>
  </si>
  <si>
    <t>MARTINS MILL ISD</t>
  </si>
  <si>
    <t>234-906</t>
  </si>
  <si>
    <t>VAN ISD</t>
  </si>
  <si>
    <t>234-907</t>
  </si>
  <si>
    <t>WILLS POINT ISD</t>
  </si>
  <si>
    <t>234-909</t>
  </si>
  <si>
    <t>FRUITVALE ISD</t>
  </si>
  <si>
    <t>235-901</t>
  </si>
  <si>
    <t>BLOOMINGTON ISD</t>
  </si>
  <si>
    <t>235-902</t>
  </si>
  <si>
    <t>VICTORIA ISD</t>
  </si>
  <si>
    <t>235-904</t>
  </si>
  <si>
    <t>NURSERY ISD</t>
  </si>
  <si>
    <t>236-901</t>
  </si>
  <si>
    <t>NEW WAVERLY ISD</t>
  </si>
  <si>
    <t>236-902</t>
  </si>
  <si>
    <t>HUNTSVILLE ISD</t>
  </si>
  <si>
    <t>237-902</t>
  </si>
  <si>
    <t>HEMPSTEAD ISD</t>
  </si>
  <si>
    <t>237-904</t>
  </si>
  <si>
    <t>WALLER ISD</t>
  </si>
  <si>
    <t>237-905</t>
  </si>
  <si>
    <t>ROYAL ISD</t>
  </si>
  <si>
    <t>238-902</t>
  </si>
  <si>
    <t>MONAHANS-WICKETT-PYOTE ISD</t>
  </si>
  <si>
    <t>238-904</t>
  </si>
  <si>
    <t>GRANDFALLS-ROYALTY ISD</t>
  </si>
  <si>
    <t>239-901</t>
  </si>
  <si>
    <t>BRENHAM ISD</t>
  </si>
  <si>
    <t>239-903</t>
  </si>
  <si>
    <t>BURTON ISD</t>
  </si>
  <si>
    <t>240-901</t>
  </si>
  <si>
    <t>LAREDO ISD</t>
  </si>
  <si>
    <t>240-902</t>
  </si>
  <si>
    <t>MIRANDO CITY ISD</t>
  </si>
  <si>
    <t>240-903</t>
  </si>
  <si>
    <t>UNITED ISD</t>
  </si>
  <si>
    <t>240-904</t>
  </si>
  <si>
    <t>WEBB CONS ISD</t>
  </si>
  <si>
    <t>241-901</t>
  </si>
  <si>
    <t>BOLING ISD</t>
  </si>
  <si>
    <t>241-902</t>
  </si>
  <si>
    <t>EAST BERNARD ISD</t>
  </si>
  <si>
    <t>241-903</t>
  </si>
  <si>
    <t>EL CAMPO ISD</t>
  </si>
  <si>
    <t>241-904</t>
  </si>
  <si>
    <t>WHARTON ISD</t>
  </si>
  <si>
    <t>241-906</t>
  </si>
  <si>
    <t>LOUISE ISD</t>
  </si>
  <si>
    <t>242-902</t>
  </si>
  <si>
    <t>SHAMROCK ISD</t>
  </si>
  <si>
    <t>242-903</t>
  </si>
  <si>
    <t>WHEELER ISD</t>
  </si>
  <si>
    <t>242-905</t>
  </si>
  <si>
    <t>KELTON ISD</t>
  </si>
  <si>
    <t>242-906</t>
  </si>
  <si>
    <t>FORT ELLIOTT CISD</t>
  </si>
  <si>
    <t>243-901</t>
  </si>
  <si>
    <t>BURKBURNETT ISD</t>
  </si>
  <si>
    <t>243-902</t>
  </si>
  <si>
    <t>ELECTRA ISD</t>
  </si>
  <si>
    <t>243-903</t>
  </si>
  <si>
    <t>IOWA PARK CONS ISD</t>
  </si>
  <si>
    <t>243-905</t>
  </si>
  <si>
    <t>WICHITA FALLS ISD</t>
  </si>
  <si>
    <t>243-906</t>
  </si>
  <si>
    <t>CITY VIEW ISD</t>
  </si>
  <si>
    <t>244-901</t>
  </si>
  <si>
    <t>HARROLD ISD</t>
  </si>
  <si>
    <t>244-903</t>
  </si>
  <si>
    <t>VERNON ISD</t>
  </si>
  <si>
    <t>244-905</t>
  </si>
  <si>
    <t>245-901</t>
  </si>
  <si>
    <t>LASARA ISD</t>
  </si>
  <si>
    <t>245-902</t>
  </si>
  <si>
    <t>LYFORD CISD</t>
  </si>
  <si>
    <t>245-903</t>
  </si>
  <si>
    <t>RAYMONDVILLE ISD</t>
  </si>
  <si>
    <t>245-904</t>
  </si>
  <si>
    <t>SAN PERLITA ISD</t>
  </si>
  <si>
    <t>246-902</t>
  </si>
  <si>
    <t>FLORENCE ISD</t>
  </si>
  <si>
    <t>246-904</t>
  </si>
  <si>
    <t>GEORGETOWN ISD</t>
  </si>
  <si>
    <t>246-905</t>
  </si>
  <si>
    <t>GRANGER ISD</t>
  </si>
  <si>
    <t>246-906</t>
  </si>
  <si>
    <t>HUTTO ISD</t>
  </si>
  <si>
    <t>246-907</t>
  </si>
  <si>
    <t>JARRELL ISD</t>
  </si>
  <si>
    <t>246-908</t>
  </si>
  <si>
    <t>LIBERTY HILL ISD</t>
  </si>
  <si>
    <t>246-909</t>
  </si>
  <si>
    <t>ROUND ROCK ISD</t>
  </si>
  <si>
    <t>246-911</t>
  </si>
  <si>
    <t>TAYLOR ISD</t>
  </si>
  <si>
    <t>246-912</t>
  </si>
  <si>
    <t>THRALL ISD</t>
  </si>
  <si>
    <t>246-913</t>
  </si>
  <si>
    <t>LEANDER ISD</t>
  </si>
  <si>
    <t>246-914</t>
  </si>
  <si>
    <t>Less: Prior-Year Year Adjustments   (Enter as Negative)</t>
  </si>
  <si>
    <t>3.a</t>
  </si>
  <si>
    <t>3.b</t>
  </si>
  <si>
    <t>Adjusted Allocation</t>
  </si>
  <si>
    <t>3.a,b</t>
  </si>
  <si>
    <t>Enter the amount of any adjustments that can be made in any given</t>
  </si>
  <si>
    <t xml:space="preserve">The month the adjustment was made is located under the column labeled </t>
  </si>
  <si>
    <t>month for prior or current year.  Adjustments can be found on the</t>
  </si>
  <si>
    <t>district's Payment Ledger, which is on the web, under the column</t>
  </si>
  <si>
    <t>labeled "Prior Year Adjustments".  Calculate "Current" Year's adjustment".</t>
  </si>
  <si>
    <t>COUPLAND ISD</t>
  </si>
  <si>
    <t>247-901</t>
  </si>
  <si>
    <t>FLORESVILLE ISD</t>
  </si>
  <si>
    <t>247-903</t>
  </si>
  <si>
    <t>LA VERNIA ISD</t>
  </si>
  <si>
    <t>247-904</t>
  </si>
  <si>
    <t>POTH ISD</t>
  </si>
  <si>
    <t>247-906</t>
  </si>
  <si>
    <t>STOCKDALE ISD</t>
  </si>
  <si>
    <t>248-901</t>
  </si>
  <si>
    <t>KERMIT ISD</t>
  </si>
  <si>
    <t>248-902</t>
  </si>
  <si>
    <t>WINK-LOVING ISD</t>
  </si>
  <si>
    <t>249-901</t>
  </si>
  <si>
    <t>ALVORD ISD</t>
  </si>
  <si>
    <t>249-902</t>
  </si>
  <si>
    <t>BOYD ISD</t>
  </si>
  <si>
    <t>249-903</t>
  </si>
  <si>
    <t>BRIDGEPORT ISD</t>
  </si>
  <si>
    <t>249-904</t>
  </si>
  <si>
    <t>CHICO ISD</t>
  </si>
  <si>
    <t>249-905</t>
  </si>
  <si>
    <t>DECATUR ISD</t>
  </si>
  <si>
    <t>249-906</t>
  </si>
  <si>
    <t>PARADISE ISD</t>
  </si>
  <si>
    <t>249-908</t>
  </si>
  <si>
    <t>SLIDELL ISD</t>
  </si>
  <si>
    <t>250-902</t>
  </si>
  <si>
    <t>HAWKINS ISD</t>
  </si>
  <si>
    <t>250-903</t>
  </si>
  <si>
    <t>MINEOLA ISD</t>
  </si>
  <si>
    <t>250-904</t>
  </si>
  <si>
    <t>Payments</t>
  </si>
  <si>
    <t>QUITMAN ISD</t>
  </si>
  <si>
    <t>250-905</t>
  </si>
  <si>
    <t>YANTIS ISD</t>
  </si>
  <si>
    <t>250-906</t>
  </si>
  <si>
    <t>ALBA-GOLDEN ISD</t>
  </si>
  <si>
    <t>250-907</t>
  </si>
  <si>
    <t>WINNSBORO ISD</t>
  </si>
  <si>
    <t>251-901</t>
  </si>
  <si>
    <t>DENVER CITY ISD</t>
  </si>
  <si>
    <t>251-902</t>
  </si>
  <si>
    <t>PLAINS ISD</t>
  </si>
  <si>
    <t>252-901</t>
  </si>
  <si>
    <t>GRAHAM ISD</t>
  </si>
  <si>
    <t>252-902</t>
  </si>
  <si>
    <t>NEWCASTLE ISD</t>
  </si>
  <si>
    <t>252-903</t>
  </si>
  <si>
    <t>OLNEY ISD</t>
  </si>
  <si>
    <t>253-901</t>
  </si>
  <si>
    <t>ZAPATA COUNTY ISD</t>
  </si>
  <si>
    <t>254-901</t>
  </si>
  <si>
    <t>CRYSTAL CITY ISD</t>
  </si>
  <si>
    <t>254-902</t>
  </si>
  <si>
    <t>LA PRYOR ISD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</si>
  <si>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</si>
  <si>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</si>
  <si>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</si>
  <si>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</si>
  <si>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</si>
  <si>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</si>
  <si>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</si>
  <si>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</si>
  <si>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</si>
  <si>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</si>
  <si>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</si>
  <si>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</si>
  <si>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RECEIPTS</t>
  </si>
  <si>
    <t>State Revenue - Foundation</t>
  </si>
  <si>
    <t>$</t>
  </si>
  <si>
    <t>DISBURSEMENTS</t>
  </si>
  <si>
    <t>Expenditures other than payroll</t>
  </si>
  <si>
    <t>Net Change in Cash</t>
  </si>
  <si>
    <t>Payroll</t>
  </si>
  <si>
    <t>Cash to TEA/Overpayment</t>
  </si>
  <si>
    <t>State Revenue - Overpayment/August Prior</t>
  </si>
  <si>
    <t>TOTALS</t>
  </si>
  <si>
    <t>BUDGET</t>
  </si>
  <si>
    <t xml:space="preserve">   Total Revenue</t>
  </si>
  <si>
    <t xml:space="preserve">   Total Expenditures</t>
  </si>
  <si>
    <t>DIFFERENCE</t>
  </si>
  <si>
    <t>Sept</t>
  </si>
  <si>
    <t>Oct</t>
  </si>
  <si>
    <t>Nov</t>
  </si>
  <si>
    <t>Dec</t>
  </si>
  <si>
    <t>Jan</t>
  </si>
  <si>
    <t>Feb</t>
  </si>
  <si>
    <t>Mar</t>
  </si>
  <si>
    <t>Apr</t>
  </si>
  <si>
    <t>Aug</t>
  </si>
  <si>
    <t>Revenues</t>
  </si>
  <si>
    <t>Expenditures</t>
  </si>
  <si>
    <t>GRAPH1</t>
  </si>
  <si>
    <t>GRAPH2</t>
  </si>
  <si>
    <t>Cash</t>
  </si>
  <si>
    <t>GRAPH 1</t>
  </si>
  <si>
    <t>GRAPH 2</t>
  </si>
  <si>
    <t>Tax Collections - Current</t>
  </si>
  <si>
    <t>Tax Collections - Delinquent</t>
  </si>
  <si>
    <t>Penalties &amp; Interest</t>
  </si>
  <si>
    <t>Other Local Revenue</t>
  </si>
  <si>
    <t>State Revenue - Available School Fund</t>
  </si>
  <si>
    <t>Other State Revenue</t>
  </si>
  <si>
    <t>GRAPH 3</t>
  </si>
  <si>
    <t>GRAPH3</t>
  </si>
  <si>
    <t>GRAPH 4</t>
  </si>
  <si>
    <t>GRAPH4</t>
  </si>
  <si>
    <t>Fiscal Year = 7/1 thru 6/30</t>
  </si>
  <si>
    <t>Fiscal Year = 9/1 thru 8/31</t>
  </si>
  <si>
    <t>for 9/1 fiscal year</t>
  </si>
  <si>
    <t>for 7/1 fiscal year</t>
  </si>
  <si>
    <t xml:space="preserve">Cash </t>
  </si>
  <si>
    <t>(actual and/or projected)</t>
  </si>
  <si>
    <t xml:space="preserve">The 'CashFlow91' worksheet is for those districts that have a 9/1 - 8/31 fiscal year, and the 'CashFlow71' </t>
  </si>
  <si>
    <t>Scroll down to 2007 - 2008 Payment Ledger</t>
  </si>
  <si>
    <t>worksheet is for those districts that have a 71/ - 6/30 fiscal year.  There are corresponding graph worksheets</t>
  </si>
  <si>
    <t>the Debt Service Fund for any given year.</t>
  </si>
  <si>
    <t>for the two different fiscal years.</t>
  </si>
  <si>
    <t xml:space="preserve">based on suggestions from Tom Canby and Dr. Flathouse at TEA.  I also took the liberty of making some  </t>
  </si>
  <si>
    <t xml:space="preserve">Thanks to Gary Barker, field service agent at ESC 12 for creating the original shell.  I made some changes </t>
  </si>
  <si>
    <t>cosmetic changes to Gary's shell, adding the last two columns, and displaying the graphs.</t>
  </si>
  <si>
    <t>Omar Garcia</t>
  </si>
  <si>
    <t>ESC XIII</t>
  </si>
  <si>
    <t>Release 1.0 - March 5, 2004</t>
  </si>
  <si>
    <t>This cash flow template is designed to allow the district to create a cash flow analysis of the General Fund and</t>
  </si>
  <si>
    <t>Portion of Total State Aid Paid from the Foundation School Fund</t>
  </si>
  <si>
    <t>pymt</t>
  </si>
  <si>
    <t>percent of bal paid</t>
  </si>
  <si>
    <t>1.</t>
  </si>
  <si>
    <t>2.</t>
  </si>
  <si>
    <t>4.</t>
  </si>
  <si>
    <t>Data Entry</t>
  </si>
  <si>
    <t>Enter the portion of the district's total state aid that is paid from</t>
  </si>
  <si>
    <t xml:space="preserve">the Foundation School Fund.  This amount is located towards </t>
  </si>
  <si>
    <t>Usually, this amount does not change from month to month, but</t>
  </si>
  <si>
    <t>could change in any month, particularly in March.  Please</t>
  </si>
  <si>
    <t xml:space="preserve">review your Summary of Finances each month for possible </t>
  </si>
  <si>
    <t>replacing projected amounts with actual amounts.</t>
  </si>
  <si>
    <t>net fsf allotment</t>
  </si>
  <si>
    <t>"Transaction Date". Enter minus numbers with a 'minus'.</t>
  </si>
  <si>
    <t>Calculated number.</t>
  </si>
  <si>
    <t>changes if you are updating the cash flow analysis each month,</t>
  </si>
  <si>
    <t>If you want to have the Foundation School Fund payments automatically load onto the 'CashFlow91' or 'CashFlow71' worksheet, the cells shaded in light yellow must be completed.</t>
  </si>
  <si>
    <t>Release 2.0 - March 15, 2004</t>
  </si>
  <si>
    <t>A 'Data Entry - FSF' worksheet has been added.  Once the required data are entered, the monthly payments</t>
  </si>
  <si>
    <t>page of the district's Summary of Finances.  Enter 1, 2, or 3.</t>
  </si>
  <si>
    <t xml:space="preserve">Enter the district's payment class, which can be found on the 1st </t>
  </si>
  <si>
    <t>Each month is pre-set to equal the previous month's entry but</t>
  </si>
  <si>
    <t>any month can be over-ridden when a change does occur.</t>
  </si>
  <si>
    <r>
      <t xml:space="preserve">from the </t>
    </r>
    <r>
      <rPr>
        <b/>
        <u val="single"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 xml:space="preserve">oundation </t>
    </r>
    <r>
      <rPr>
        <b/>
        <u val="single"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 xml:space="preserve">chool </t>
    </r>
    <r>
      <rPr>
        <b/>
        <u val="single"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und will automatically load onto the 'CashFlow91' and 'CashFlow71' worksheets.</t>
    </r>
  </si>
  <si>
    <t>This worksheet does not have to be completed unless the user wants to have the FSF payments loaded.</t>
  </si>
  <si>
    <t>the bottom of the 1st page of the district's Summary of Finances.</t>
  </si>
  <si>
    <t>R3</t>
  </si>
  <si>
    <t>Release 3.0 - March 29, 2004</t>
  </si>
  <si>
    <t>There was a wrong cell reference in Cell L54 of the 'CashFlow91' and 'CashFlow71' worksheets.  It has been</t>
  </si>
  <si>
    <t>fixed.</t>
  </si>
  <si>
    <t>I&amp;S Debt</t>
  </si>
  <si>
    <t>(Place an X in box the left of "Projected" to change to "Actual"</t>
  </si>
  <si>
    <t>investments are moved in and out.</t>
  </si>
  <si>
    <t>http://www5.esc13.net/finance/</t>
  </si>
  <si>
    <t xml:space="preserve">If you wish to use the original Cash Flow Template, go to Omar's Region 13 Web Page at </t>
  </si>
  <si>
    <t>Gary Barker</t>
  </si>
  <si>
    <t>ESC12</t>
  </si>
  <si>
    <t>gbarker@esc12.net</t>
  </si>
  <si>
    <t>Woody Brewton</t>
  </si>
  <si>
    <t>wbrewton@esc12.net</t>
  </si>
  <si>
    <t xml:space="preserve">Gary and Woody have made some revisions to the 3.0 Cash Flow Template to make a "Short Form". </t>
  </si>
  <si>
    <r>
      <t xml:space="preserve">Determine your </t>
    </r>
    <r>
      <rPr>
        <b/>
        <i/>
        <sz val="10"/>
        <color indexed="12"/>
        <rFont val="Arial"/>
        <family val="2"/>
      </rPr>
      <t xml:space="preserve">Beginning Cash Balance </t>
    </r>
    <r>
      <rPr>
        <b/>
        <sz val="10"/>
        <color indexed="12"/>
        <rFont val="Arial"/>
        <family val="2"/>
      </rPr>
      <t>for September/July and add "projected" revenues and expenses.</t>
    </r>
  </si>
  <si>
    <t>You may remove the protection and add/delete to modify for your district needs.</t>
  </si>
  <si>
    <t>change entries to "Actual".</t>
  </si>
  <si>
    <t xml:space="preserve">As you reconcile each month, place a "x" in the box to the left of 'Projected" to high light the column and </t>
  </si>
  <si>
    <t>This form will be useful for monthly updates to your board as it will not contain confusing data entries as</t>
  </si>
  <si>
    <t xml:space="preserve"> http://www.tea.state.tx.us/school.finance/funding/sofweb7.html</t>
  </si>
  <si>
    <t>BE SURE TO CHECK THE TEA "FOUNDATION SCHOOL  PAYMENT LEDGER" WEB SITE</t>
  </si>
  <si>
    <t xml:space="preserve">MONTHLY AND UPDATE YOUR DISTRICT'S FOUNDATION AND AVAILABLE PAYMENTS </t>
  </si>
  <si>
    <t>DISTRICT</t>
  </si>
  <si>
    <t>NAME</t>
  </si>
  <si>
    <t>001-902</t>
  </si>
  <si>
    <t>CAYUGA ISD</t>
  </si>
  <si>
    <t>001-903</t>
  </si>
  <si>
    <t>ELKHART ISD</t>
  </si>
  <si>
    <t>001-904</t>
  </si>
  <si>
    <t>FRANKSTON ISD</t>
  </si>
  <si>
    <t>001-906</t>
  </si>
  <si>
    <t>NECHES ISD</t>
  </si>
  <si>
    <t>001-907</t>
  </si>
  <si>
    <t>PALESTINE ISD</t>
  </si>
  <si>
    <t>001-908</t>
  </si>
  <si>
    <t>WESTWOOD ISD</t>
  </si>
  <si>
    <t>001-909</t>
  </si>
  <si>
    <t>SLOCUM ISD</t>
  </si>
  <si>
    <t>002-901</t>
  </si>
  <si>
    <t>ANDREWS ISD</t>
  </si>
  <si>
    <t>003-902</t>
  </si>
  <si>
    <t>HUDSON ISD</t>
  </si>
  <si>
    <t>003-903</t>
  </si>
  <si>
    <t>LUFKIN ISD</t>
  </si>
  <si>
    <t>003-904</t>
  </si>
  <si>
    <t>HUNTINGTON ISD</t>
  </si>
  <si>
    <t>003-905</t>
  </si>
  <si>
    <t>DIBOLL ISD</t>
  </si>
  <si>
    <t>003-906</t>
  </si>
  <si>
    <t>ZAVALLA ISD</t>
  </si>
  <si>
    <t>003-907</t>
  </si>
  <si>
    <t>CENTRAL ISD</t>
  </si>
  <si>
    <t>004-901</t>
  </si>
  <si>
    <t>ARANSAS COUNTY ISD</t>
  </si>
  <si>
    <t>005-901</t>
  </si>
  <si>
    <t>ARCHER CITY ISD</t>
  </si>
  <si>
    <t>005-902</t>
  </si>
  <si>
    <t>HOLLIDAY ISD</t>
  </si>
  <si>
    <t>005-903</t>
  </si>
  <si>
    <t>MEGARGEL ISD</t>
  </si>
  <si>
    <t>005-904</t>
  </si>
  <si>
    <t>WINDTHORST ISD</t>
  </si>
  <si>
    <t>006-902</t>
  </si>
  <si>
    <t>CLAUDE ISD</t>
  </si>
  <si>
    <t>007-901</t>
  </si>
  <si>
    <t>CHARLOTTE ISD</t>
  </si>
  <si>
    <t>007-902</t>
  </si>
  <si>
    <t>JOURDANTON ISD</t>
  </si>
  <si>
    <t>007-904</t>
  </si>
  <si>
    <t>LYTLE ISD</t>
  </si>
  <si>
    <t>007-905</t>
  </si>
  <si>
    <t>PLEASANTON ISD</t>
  </si>
  <si>
    <t>007-906</t>
  </si>
  <si>
    <t>POTEET ISD</t>
  </si>
  <si>
    <t>008-901</t>
  </si>
  <si>
    <t>BELLVILLE ISD</t>
  </si>
  <si>
    <t>008-902</t>
  </si>
  <si>
    <t>SEALY ISD</t>
  </si>
  <si>
    <t>008-903</t>
  </si>
  <si>
    <t>BRAZOS ISD</t>
  </si>
  <si>
    <t>009-901</t>
  </si>
  <si>
    <t>MULESHOE ISD</t>
  </si>
  <si>
    <t>010-901</t>
  </si>
  <si>
    <t>MEDINA ISD</t>
  </si>
  <si>
    <t>010-902</t>
  </si>
  <si>
    <t>BANDERA ISD</t>
  </si>
  <si>
    <t>011-901</t>
  </si>
  <si>
    <t>BASTROP ISD</t>
  </si>
  <si>
    <t>011-902</t>
  </si>
  <si>
    <t>ELGIN ISD</t>
  </si>
  <si>
    <t>011-904</t>
  </si>
  <si>
    <t>SMITHVILLE ISD</t>
  </si>
  <si>
    <t>011-905</t>
  </si>
  <si>
    <t>MCDADE ISD</t>
  </si>
  <si>
    <t>012-901</t>
  </si>
  <si>
    <t>SEYMOUR ISD</t>
  </si>
  <si>
    <t>Current Year Adjustments (Enter as positive or negative)</t>
  </si>
  <si>
    <t>013-901</t>
  </si>
  <si>
    <t>BEEVILLE ISD</t>
  </si>
  <si>
    <t>013-902</t>
  </si>
  <si>
    <t>PAWNEE ISD</t>
  </si>
  <si>
    <t>013-903</t>
  </si>
  <si>
    <t>PETTUS ISD</t>
  </si>
  <si>
    <t>013-905</t>
  </si>
  <si>
    <t>SKIDMORE-TYNAN ISD</t>
  </si>
  <si>
    <t>014-901</t>
  </si>
  <si>
    <t>ACADEMY ISD</t>
  </si>
  <si>
    <t>014-902</t>
  </si>
  <si>
    <t>BARTLETT ISD</t>
  </si>
  <si>
    <t>014-903</t>
  </si>
  <si>
    <t>BELTON ISD</t>
  </si>
  <si>
    <t>014-905</t>
  </si>
  <si>
    <t>HOLLAND ISD</t>
  </si>
  <si>
    <t>014-906</t>
  </si>
  <si>
    <t>KILLEEN ISD</t>
  </si>
  <si>
    <t>014-907</t>
  </si>
  <si>
    <t>ROGERS ISD</t>
  </si>
  <si>
    <t>014-908</t>
  </si>
  <si>
    <t>SALADO ISD</t>
  </si>
  <si>
    <t>014-909</t>
  </si>
  <si>
    <t>TEMPLE ISD</t>
  </si>
  <si>
    <t>014-910</t>
  </si>
  <si>
    <t>TROY ISD</t>
  </si>
  <si>
    <t>015-901</t>
  </si>
  <si>
    <t>ALAMO HEIGHTS ISD</t>
  </si>
  <si>
    <t>015-904</t>
  </si>
  <si>
    <t>HARLANDALE ISD</t>
  </si>
  <si>
    <t>015-905</t>
  </si>
  <si>
    <t>EDGEWOOD ISD</t>
  </si>
  <si>
    <t>015-906</t>
  </si>
  <si>
    <t>RANDOLPH FIELD ISD</t>
  </si>
  <si>
    <t>015-907</t>
  </si>
  <si>
    <t>SAN ANTONIO ISD</t>
  </si>
  <si>
    <t>015-908</t>
  </si>
  <si>
    <t>SOUTH SAN ANTONIO ISD</t>
  </si>
  <si>
    <t>015-909</t>
  </si>
  <si>
    <t>SOMERSET ISD</t>
  </si>
  <si>
    <t>015-910</t>
  </si>
  <si>
    <t>NORTH EAST ISD</t>
  </si>
  <si>
    <t>015-911</t>
  </si>
  <si>
    <t>EAST CENTRAL ISD</t>
  </si>
  <si>
    <t>015-912</t>
  </si>
  <si>
    <t>SOUTHWEST ISD</t>
  </si>
  <si>
    <t>015-913</t>
  </si>
  <si>
    <t>LACKLAND ISD</t>
  </si>
  <si>
    <t>015-914</t>
  </si>
  <si>
    <t>FT SAM HOUSTON ISD</t>
  </si>
  <si>
    <t>015-915</t>
  </si>
  <si>
    <t>NORTHSIDE ISD</t>
  </si>
  <si>
    <t>015-916</t>
  </si>
  <si>
    <t>JUDSON ISD</t>
  </si>
  <si>
    <t>015-917</t>
  </si>
  <si>
    <t>SOUTHSIDE ISD</t>
  </si>
  <si>
    <t>016-901</t>
  </si>
  <si>
    <t>JOHNSON CITY ISD</t>
  </si>
  <si>
    <t>016-902</t>
  </si>
  <si>
    <t>BLANCO ISD</t>
  </si>
  <si>
    <t>017-901</t>
  </si>
  <si>
    <t>BORDEN COUNTY ISD</t>
  </si>
  <si>
    <t>018-901</t>
  </si>
  <si>
    <t>CLIFTON ISD</t>
  </si>
  <si>
    <t>018-902</t>
  </si>
  <si>
    <t>MERIDIAN ISD</t>
  </si>
  <si>
    <t>018-903</t>
  </si>
  <si>
    <t>MORGAN ISD</t>
  </si>
  <si>
    <t>018-904</t>
  </si>
  <si>
    <t>VALLEY MILLS ISD</t>
  </si>
  <si>
    <t>018-905</t>
  </si>
  <si>
    <t>WALNUT SPRINGS ISD</t>
  </si>
  <si>
    <t>018-906</t>
  </si>
  <si>
    <t>IREDELL ISD</t>
  </si>
  <si>
    <t>018-907</t>
  </si>
  <si>
    <t>KOPPERL ISD</t>
  </si>
  <si>
    <t>018-908</t>
  </si>
  <si>
    <t>CRANFILLS GAP ISD</t>
  </si>
  <si>
    <t>Beginning Cash Balance in General Ledger</t>
  </si>
  <si>
    <t>019-901</t>
  </si>
  <si>
    <t>DEKALB ISD</t>
  </si>
  <si>
    <t>019-902</t>
  </si>
  <si>
    <t>HOOKS ISD</t>
  </si>
  <si>
    <t>019-903</t>
  </si>
  <si>
    <t>MAUD ISD</t>
  </si>
  <si>
    <t>019-905</t>
  </si>
  <si>
    <t>NEW BOSTON ISD</t>
  </si>
  <si>
    <t>019-906</t>
  </si>
  <si>
    <t>REDWATER ISD</t>
  </si>
  <si>
    <t>019-907</t>
  </si>
  <si>
    <t>TEXARKANA ISD</t>
  </si>
  <si>
    <t>019-908</t>
  </si>
  <si>
    <t>LIBERTY-EYLAU ISD</t>
  </si>
  <si>
    <t>019-909</t>
  </si>
  <si>
    <t>SIMMS ISD</t>
  </si>
  <si>
    <t>019-910</t>
  </si>
  <si>
    <t>MALTA ISD</t>
  </si>
  <si>
    <t>019-911</t>
  </si>
  <si>
    <t>RED LICK ISD</t>
  </si>
  <si>
    <t>019-912</t>
  </si>
  <si>
    <t>PLEASANT GROVE ISD</t>
  </si>
  <si>
    <t>019-913</t>
  </si>
  <si>
    <t>HUBBARD ISD</t>
  </si>
  <si>
    <t>019-914</t>
  </si>
  <si>
    <t>LEARY ISD</t>
  </si>
  <si>
    <t>020-901</t>
  </si>
  <si>
    <t>ALVIN ISD</t>
  </si>
  <si>
    <t>020-902</t>
  </si>
  <si>
    <t>ANGLETON ISD</t>
  </si>
  <si>
    <t>020-904</t>
  </si>
  <si>
    <t>DANBURY ISD</t>
  </si>
  <si>
    <t>020-905</t>
  </si>
  <si>
    <t>BRAZOSPORT ISD</t>
  </si>
  <si>
    <t>020-906</t>
  </si>
  <si>
    <t>SWEENY ISD</t>
  </si>
  <si>
    <t>020-907</t>
  </si>
  <si>
    <t>COLUMBIA-BRAZORIA ISD</t>
  </si>
  <si>
    <t>020-908</t>
  </si>
  <si>
    <t>PEARLAND ISD</t>
  </si>
  <si>
    <t>020-910</t>
  </si>
  <si>
    <t>DAMON ISD</t>
  </si>
  <si>
    <t>021-901</t>
  </si>
  <si>
    <t>COLLEGE STATION ISD</t>
  </si>
  <si>
    <t>021-902</t>
  </si>
  <si>
    <t>BRYAN ISD</t>
  </si>
  <si>
    <t>022-004</t>
  </si>
  <si>
    <t>TERLINGUA CSD</t>
  </si>
  <si>
    <t>022-901</t>
  </si>
  <si>
    <t>ALPINE ISD</t>
  </si>
  <si>
    <t>022-902</t>
  </si>
  <si>
    <t>MARATHON ISD</t>
  </si>
  <si>
    <t>022-903</t>
  </si>
  <si>
    <t>SAN VICENTE ISD</t>
  </si>
  <si>
    <t>023-902</t>
  </si>
  <si>
    <t>SILVERTON ISD</t>
  </si>
  <si>
    <t>024-901</t>
  </si>
  <si>
    <t>BROOKS COUNTY ISD</t>
  </si>
  <si>
    <t>025-901</t>
  </si>
  <si>
    <t>BANGS ISD</t>
  </si>
  <si>
    <t>025-902</t>
  </si>
  <si>
    <t>BROWNWOOD ISD</t>
  </si>
  <si>
    <t>025-904</t>
  </si>
  <si>
    <t>BLANKET ISD</t>
  </si>
  <si>
    <t>025-905</t>
  </si>
  <si>
    <t>MAY ISD</t>
  </si>
  <si>
    <t>025-906</t>
  </si>
  <si>
    <t>ZEPHYR ISD</t>
  </si>
  <si>
    <t>025-908</t>
  </si>
  <si>
    <t>BROOKESMITH ISD</t>
  </si>
  <si>
    <t>025-909</t>
  </si>
  <si>
    <t>EARLY ISD</t>
  </si>
  <si>
    <t>026-901</t>
  </si>
  <si>
    <t>CALDWELL ISD</t>
  </si>
  <si>
    <t>026-902</t>
  </si>
  <si>
    <t>SOMERVILLE ISD</t>
  </si>
  <si>
    <t>026-903</t>
  </si>
  <si>
    <t>SNOOK ISD</t>
  </si>
  <si>
    <t>027-903</t>
  </si>
  <si>
    <t>BURNET CONS ISD</t>
  </si>
  <si>
    <t>027-904</t>
  </si>
  <si>
    <t>MARBLE FALLS ISD</t>
  </si>
  <si>
    <t>028-902</t>
  </si>
  <si>
    <t>LOCKHART ISD</t>
  </si>
  <si>
    <t>028-903</t>
  </si>
  <si>
    <t>LULING ISD</t>
  </si>
  <si>
    <t>028-906</t>
  </si>
  <si>
    <t>PRAIRIE LEA ISD</t>
  </si>
  <si>
    <t>029-901</t>
  </si>
  <si>
    <t>CALHOUN CO ISD</t>
  </si>
  <si>
    <t>030-901</t>
  </si>
  <si>
    <t>CROSS PLAINS ISD</t>
  </si>
  <si>
    <t>030-902</t>
  </si>
  <si>
    <t>CLYDE CONS ISD</t>
  </si>
  <si>
    <t>030-903</t>
  </si>
  <si>
    <t>BAIRD ISD</t>
  </si>
  <si>
    <t>030-906</t>
  </si>
  <si>
    <t>EULA ISD</t>
  </si>
  <si>
    <t>031-901</t>
  </si>
  <si>
    <t>BROWNSVILLE ISD</t>
  </si>
  <si>
    <t>031-903</t>
  </si>
  <si>
    <t>HARLINGEN CONS ISD</t>
  </si>
  <si>
    <t>031-905</t>
  </si>
  <si>
    <t>LA FERIA ISD</t>
  </si>
  <si>
    <t>031-906</t>
  </si>
  <si>
    <t>LOS FRESNOS CONS ISD</t>
  </si>
  <si>
    <t>031-909</t>
  </si>
  <si>
    <t>POINT ISABEL ISD</t>
  </si>
  <si>
    <t>031-911</t>
  </si>
  <si>
    <t>RIO HONDO ISD</t>
  </si>
  <si>
    <t>031-912</t>
  </si>
  <si>
    <t>SAN BENITO CONS ISD</t>
  </si>
  <si>
    <t>031-913</t>
  </si>
  <si>
    <t>SANTA MARIA ISD</t>
  </si>
  <si>
    <t>031-914</t>
  </si>
  <si>
    <t>SANTA ROSA ISD</t>
  </si>
  <si>
    <t>032-902</t>
  </si>
  <si>
    <t>PITTSBURG ISD</t>
  </si>
  <si>
    <t>033-901</t>
  </si>
  <si>
    <t>Allocation from Available School Fund   (Per Capita)</t>
  </si>
  <si>
    <t>GROOM ISD</t>
  </si>
  <si>
    <t>033-902</t>
  </si>
  <si>
    <t>PANHANDLE ISD</t>
  </si>
  <si>
    <t>033-904</t>
  </si>
  <si>
    <t>WHITE DEER ISD</t>
  </si>
  <si>
    <t>034-901</t>
  </si>
  <si>
    <t>ATLANTA ISD</t>
  </si>
  <si>
    <t>034-902</t>
  </si>
  <si>
    <t>AVINGER ISD</t>
  </si>
  <si>
    <t>034-903</t>
  </si>
  <si>
    <t>HUGHES SPRINGS ISD</t>
  </si>
  <si>
    <t>034-905</t>
  </si>
  <si>
    <t>LINDEN-KILDARE CONS ISD</t>
  </si>
  <si>
    <t>034-906</t>
  </si>
  <si>
    <t>MCLEOD ISD</t>
  </si>
  <si>
    <t>034-907</t>
  </si>
  <si>
    <t>QUEEN CITY ISD</t>
  </si>
  <si>
    <t>034-908</t>
  </si>
  <si>
    <t>MARIETTA ISD</t>
  </si>
  <si>
    <t>034-909</t>
  </si>
  <si>
    <t>BLOOMBURG ISD</t>
  </si>
  <si>
    <t>035-901</t>
  </si>
  <si>
    <t>DIMMITT ISD</t>
  </si>
  <si>
    <t>035-902</t>
  </si>
  <si>
    <t>HART ISD</t>
  </si>
  <si>
    <t>035-903</t>
  </si>
  <si>
    <t>NAZARETH ISD</t>
  </si>
  <si>
    <t>036-901</t>
  </si>
  <si>
    <t>ANAHUAC ISD</t>
  </si>
  <si>
    <t>036-902</t>
  </si>
  <si>
    <t>BARBERS HILL ISD</t>
  </si>
  <si>
    <t>036-903</t>
  </si>
  <si>
    <t>EAST CHAMBERS ISD</t>
  </si>
  <si>
    <t>037-901</t>
  </si>
  <si>
    <t>ALTO ISD</t>
  </si>
  <si>
    <t>037-904</t>
  </si>
  <si>
    <t>JACKSONVILLE ISD</t>
  </si>
  <si>
    <t>037-907</t>
  </si>
  <si>
    <t>RUSK ISD</t>
  </si>
  <si>
    <t>037-908</t>
  </si>
  <si>
    <t>NEW SUMMERFIELD ISD</t>
  </si>
  <si>
    <t>037-909</t>
  </si>
  <si>
    <t>WELLS ISD</t>
  </si>
  <si>
    <t>038-901</t>
  </si>
  <si>
    <t>CHILDRESS ISD</t>
  </si>
  <si>
    <t>039-901</t>
  </si>
  <si>
    <t>BYERS ISD</t>
  </si>
  <si>
    <t>039-902</t>
  </si>
  <si>
    <t>HENRIETTA ISD</t>
  </si>
  <si>
    <t>039-903</t>
  </si>
  <si>
    <t>PETROLIA ISD</t>
  </si>
  <si>
    <t>039-904</t>
  </si>
  <si>
    <t>BELLEVUE ISD</t>
  </si>
  <si>
    <t>039-905</t>
  </si>
  <si>
    <t>MIDWAY ISD</t>
  </si>
  <si>
    <t>040-901</t>
  </si>
  <si>
    <t>MORTON ISD</t>
  </si>
  <si>
    <t>040-902</t>
  </si>
  <si>
    <t>WHITEFACE CONS ISD</t>
  </si>
  <si>
    <t>041-901</t>
  </si>
  <si>
    <t>BRONTE ISD</t>
  </si>
  <si>
    <t>041-902</t>
  </si>
  <si>
    <t>ROBERT LEE ISD</t>
  </si>
  <si>
    <t>042-901</t>
  </si>
  <si>
    <t>COLEMAN ISD</t>
  </si>
  <si>
    <t>042-903</t>
  </si>
  <si>
    <t>SANTA ANNA ISD</t>
  </si>
  <si>
    <t>042-905</t>
  </si>
  <si>
    <t>PANTHER CREEK CONS ISD</t>
  </si>
  <si>
    <t>042-906</t>
  </si>
  <si>
    <t>NOVICE ISD</t>
  </si>
  <si>
    <t>043-901</t>
  </si>
  <si>
    <t>ALLEN ISD</t>
  </si>
  <si>
    <t>043-902</t>
  </si>
  <si>
    <t>ANNA ISD</t>
  </si>
  <si>
    <t>043-903</t>
  </si>
  <si>
    <t>CELINA ISD</t>
  </si>
  <si>
    <t>043-904</t>
  </si>
  <si>
    <t>FARMERSVILLE ISD</t>
  </si>
  <si>
    <t>043-905</t>
  </si>
  <si>
    <t>FRISCO ISD</t>
  </si>
  <si>
    <t>Federal Funds (Food Service)</t>
  </si>
  <si>
    <t>Federal Funds (Other)</t>
  </si>
  <si>
    <t>Federal funds (Food Service)</t>
  </si>
  <si>
    <t>Federal Funds (Food Service) Acct Codes # 240-5921 &amp; 240-5922</t>
  </si>
  <si>
    <t>043-907</t>
  </si>
  <si>
    <t>MCKINNEY ISD</t>
  </si>
  <si>
    <t>043-908</t>
  </si>
  <si>
    <t>MELISSA ISD</t>
  </si>
  <si>
    <t>043-910</t>
  </si>
  <si>
    <t>PLANO ISD</t>
  </si>
  <si>
    <t>043-911</t>
  </si>
  <si>
    <t>PRINCETON ISD</t>
  </si>
  <si>
    <t>043-912</t>
  </si>
  <si>
    <t>PROSPER ISD</t>
  </si>
  <si>
    <t>043-914</t>
  </si>
  <si>
    <t>WYLIE ISD</t>
  </si>
  <si>
    <t>043-917</t>
  </si>
  <si>
    <t>BLUE RIDGE ISD</t>
  </si>
  <si>
    <t>043-918</t>
  </si>
  <si>
    <t>COMMUNITY ISD</t>
  </si>
  <si>
    <t>043-919</t>
  </si>
  <si>
    <t>LOVEJOY ISD</t>
  </si>
  <si>
    <t>044-902</t>
  </si>
  <si>
    <t>WELLINGTON ISD</t>
  </si>
  <si>
    <t>044-904</t>
  </si>
  <si>
    <t>SAMNORWOOD ISD</t>
  </si>
  <si>
    <t>045-902</t>
  </si>
  <si>
    <t>COLUMBUS ISD</t>
  </si>
  <si>
    <t>045-903</t>
  </si>
  <si>
    <t>RICE CONS ISD</t>
  </si>
  <si>
    <t>045-905</t>
  </si>
  <si>
    <t>WEIMAR ISD</t>
  </si>
  <si>
    <t>046-901</t>
  </si>
  <si>
    <t>NEW BRAUNFELS ISD</t>
  </si>
  <si>
    <t>046-902</t>
  </si>
  <si>
    <t>COMAL ISD</t>
  </si>
  <si>
    <t>047-901</t>
  </si>
  <si>
    <t>COMANCHE ISD</t>
  </si>
  <si>
    <t>047-902</t>
  </si>
  <si>
    <t>DE LEON ISD</t>
  </si>
  <si>
    <t>047-903</t>
  </si>
  <si>
    <t>GUSTINE ISD</t>
  </si>
  <si>
    <t>047-905</t>
  </si>
  <si>
    <t>SIDNEY ISD</t>
  </si>
  <si>
    <t>048-901</t>
  </si>
  <si>
    <t>EDEN C I S D</t>
  </si>
  <si>
    <t>048-903</t>
  </si>
  <si>
    <t>PAINT ROCK ISD</t>
  </si>
  <si>
    <t>049-901</t>
  </si>
  <si>
    <t>GAINESVILLE ISD</t>
  </si>
  <si>
    <t>049-902</t>
  </si>
  <si>
    <t>MUENSTER ISD</t>
  </si>
  <si>
    <t>049-903</t>
  </si>
  <si>
    <t>VALLEY VIEW ISD</t>
  </si>
  <si>
    <t>049-905</t>
  </si>
  <si>
    <t>CALLISBURG ISD</t>
  </si>
  <si>
    <t>049-906</t>
  </si>
  <si>
    <t>ERA ISD</t>
  </si>
  <si>
    <t>049-907</t>
  </si>
  <si>
    <t>LINDSAY ISD</t>
  </si>
  <si>
    <t>049-908</t>
  </si>
  <si>
    <t>WALNUT BEND ISD</t>
  </si>
  <si>
    <t>049-909</t>
  </si>
  <si>
    <t>SIVELLS BEND ISD</t>
  </si>
  <si>
    <t>050-901</t>
  </si>
  <si>
    <t>EVANT ISD</t>
  </si>
  <si>
    <t>050-902</t>
  </si>
  <si>
    <t>GATESVILLE ISD</t>
  </si>
  <si>
    <t>050-904</t>
  </si>
  <si>
    <t>OGLESBY ISD</t>
  </si>
  <si>
    <t>050-909</t>
  </si>
  <si>
    <t>JONESBORO ISD</t>
  </si>
  <si>
    <t>050-910</t>
  </si>
  <si>
    <t>COPPERAS COVE ISD</t>
  </si>
  <si>
    <t>051-901</t>
  </si>
  <si>
    <t>PADUCAH ISD</t>
  </si>
  <si>
    <t>052-901</t>
  </si>
  <si>
    <t>CRANE ISD</t>
  </si>
  <si>
    <t>053-001</t>
  </si>
  <si>
    <t>CROCKETT CO CONS CSD</t>
  </si>
  <si>
    <t>054-901</t>
  </si>
  <si>
    <t>CROSBYTON ISD</t>
  </si>
  <si>
    <t>054-902</t>
  </si>
  <si>
    <t>LORENZO ISD</t>
  </si>
  <si>
    <t>054-903</t>
  </si>
  <si>
    <t>RALLS ISD</t>
  </si>
  <si>
    <t>055-901</t>
  </si>
  <si>
    <t>CULBERSON COUNTY-ALLAMOORE ISD</t>
  </si>
  <si>
    <t>056-901</t>
  </si>
  <si>
    <t>DALHART ISD</t>
  </si>
  <si>
    <t>056-902</t>
  </si>
  <si>
    <t>TEXLINE ISD</t>
  </si>
  <si>
    <t>057-903</t>
  </si>
  <si>
    <t>CARROLLTON-FARMERS BRANCH ISD</t>
  </si>
  <si>
    <t>057-904</t>
  </si>
  <si>
    <t>CEDAR HILL ISD</t>
  </si>
  <si>
    <t>057-905</t>
  </si>
  <si>
    <t>DALLAS ISD</t>
  </si>
  <si>
    <t>057-906</t>
  </si>
  <si>
    <t>DESOTO ISD</t>
  </si>
  <si>
    <t>057-907</t>
  </si>
  <si>
    <t>DUNCANVILLE ISD</t>
  </si>
  <si>
    <t>057-909</t>
  </si>
  <si>
    <t>GARLAND ISD</t>
  </si>
  <si>
    <t>057-910</t>
  </si>
  <si>
    <t>GRAND PRAIRIE ISD</t>
  </si>
  <si>
    <t>057-911</t>
  </si>
  <si>
    <t>HIGHLAND PARK ISD</t>
  </si>
  <si>
    <t>057-912</t>
  </si>
  <si>
    <t>IRVING ISD</t>
  </si>
  <si>
    <t>057-913</t>
  </si>
  <si>
    <t>LANCASTER ISD</t>
  </si>
  <si>
    <t>057-914</t>
  </si>
  <si>
    <t>MESQUITE ISD</t>
  </si>
  <si>
    <t>057-916</t>
  </si>
  <si>
    <t>RICHARDSON ISD</t>
  </si>
  <si>
    <t>057-919</t>
  </si>
  <si>
    <t>SUNNYVALE ISD</t>
  </si>
  <si>
    <t>057-920</t>
  </si>
  <si>
    <t>WILMER-HUTCHINS ISD</t>
  </si>
  <si>
    <t>057-922</t>
  </si>
  <si>
    <t>COPPELL ISD</t>
  </si>
  <si>
    <t>058-902</t>
  </si>
  <si>
    <t>DAWSON ISD</t>
  </si>
  <si>
    <t>058-905</t>
  </si>
  <si>
    <t>KLONDIKE ISD</t>
  </si>
  <si>
    <t>058-906</t>
  </si>
  <si>
    <t>LAMESA ISD</t>
  </si>
  <si>
    <t>058-909</t>
  </si>
  <si>
    <t>SANDS CISD</t>
  </si>
  <si>
    <t>059-901</t>
  </si>
  <si>
    <t>HEREFORD ISD</t>
  </si>
  <si>
    <t>059-902</t>
  </si>
  <si>
    <t>WALCOTT ISD</t>
  </si>
  <si>
    <t>060-902</t>
  </si>
  <si>
    <t>COOPER ISD</t>
  </si>
  <si>
    <t>060-914</t>
  </si>
  <si>
    <t>FANNINDEL ISD</t>
  </si>
  <si>
    <t>061-901</t>
  </si>
  <si>
    <t>DENTON ISD</t>
  </si>
  <si>
    <t>061-902</t>
  </si>
  <si>
    <t>LEWISVILLE ISD</t>
  </si>
  <si>
    <t>061-903</t>
  </si>
  <si>
    <t>PILOT POINT ISD</t>
  </si>
  <si>
    <t>061-905</t>
  </si>
  <si>
    <t>KRUM ISD</t>
  </si>
  <si>
    <t>061-906</t>
  </si>
  <si>
    <t>PONDER ISD</t>
  </si>
  <si>
    <t>061-907</t>
  </si>
  <si>
    <t>AUBREY ISD</t>
  </si>
  <si>
    <t>061-908</t>
  </si>
  <si>
    <t>SANGER ISD</t>
  </si>
  <si>
    <t>061-910</t>
  </si>
  <si>
    <t>ARGYLE ISD</t>
  </si>
  <si>
    <t>061-911</t>
  </si>
  <si>
    <t>NORTHWEST ISD</t>
  </si>
  <si>
    <t>061-912</t>
  </si>
  <si>
    <t>DST30010</t>
  </si>
  <si>
    <t>00</t>
  </si>
  <si>
    <t>PINEYWOODS COMMUNITY ACADEMY</t>
  </si>
  <si>
    <t>0</t>
  </si>
  <si>
    <t>ST MARY'S ACADEMY CHARTER SCHO</t>
  </si>
  <si>
    <t>RICHARD MILBURN ALTER HIGH SCH</t>
  </si>
  <si>
    <t>TRANSFORMATIVE CHARTER ACADEMY</t>
  </si>
  <si>
    <t>TEMPLE EDUCATION CENTER</t>
  </si>
  <si>
    <t>CEDAR CREST SCHOOL</t>
  </si>
  <si>
    <t>POR VIDA ACADEMY</t>
  </si>
  <si>
    <t>GEORGE GERVIN ACADEMY</t>
  </si>
  <si>
    <t>HIGGS CARTER KING GIFTED &amp; TAL</t>
  </si>
  <si>
    <t>NEW FRONTIERS CHARTER SCHOOL</t>
  </si>
  <si>
    <t>SCHOOL OF EXCELLENCE IN EDUCAT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</si>
</sst>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00"/>
    <numFmt numFmtId="166" formatCode="[$-409]mmmm\ d\,\ yyyy;@"/>
    <numFmt numFmtId="167" formatCode="000\-000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0"/>
      <color indexed="6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u val="single"/>
      <sz val="12"/>
      <color indexed="12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10"/>
      <color indexed="8"/>
      <name val="Arial MT"/>
      <family val="0"/>
    </font>
    <font>
      <b/>
      <sz val="10"/>
      <name val="Arial MT"/>
      <family val="0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8"/>
      <color indexed="12"/>
      <name val="Arial"/>
      <family val="0"/>
    </font>
    <font>
      <sz val="10"/>
      <color indexed="8"/>
      <name val="Arial Unicode MS"/>
      <family val="2"/>
    </font>
    <font>
      <sz val="10"/>
      <color indexed="10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10"/>
      <name val="Arial MT"/>
      <family val="0"/>
    </font>
    <font>
      <b/>
      <sz val="10"/>
      <color indexed="10"/>
      <name val="Arial MT"/>
      <family val="0"/>
    </font>
    <font>
      <b/>
      <u val="single"/>
      <sz val="10"/>
      <color indexed="10"/>
      <name val="Arial MT"/>
      <family val="0"/>
    </font>
    <font>
      <b/>
      <sz val="12"/>
      <color indexed="10"/>
      <name val="Arial Unicode MS"/>
      <family val="2"/>
    </font>
    <font>
      <b/>
      <sz val="12"/>
      <name val="Arial"/>
      <family val="0"/>
    </font>
    <font>
      <i/>
      <sz val="10"/>
      <name val="Arial"/>
      <family val="0"/>
    </font>
    <font>
      <b/>
      <sz val="16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"/>
      <family val="0"/>
    </font>
    <font>
      <b/>
      <sz val="17.25"/>
      <color indexed="12"/>
      <name val="Arial"/>
      <family val="0"/>
    </font>
    <font>
      <b/>
      <sz val="10.1"/>
      <color indexed="12"/>
      <name val="Arial"/>
      <family val="0"/>
    </font>
    <font>
      <b/>
      <sz val="10.75"/>
      <color indexed="12"/>
      <name val="Arial"/>
      <family val="0"/>
    </font>
    <font>
      <b/>
      <sz val="10.25"/>
      <color indexed="12"/>
      <name val="Arial"/>
      <family val="0"/>
    </font>
    <font>
      <b/>
      <sz val="9.85"/>
      <color indexed="12"/>
      <name val="Arial"/>
      <family val="0"/>
    </font>
    <font>
      <b/>
      <sz val="11.25"/>
      <color indexed="12"/>
      <name val="Arial"/>
      <family val="0"/>
    </font>
    <font>
      <b/>
      <sz val="11.5"/>
      <color indexed="12"/>
      <name val="Arial"/>
      <family val="0"/>
    </font>
    <font>
      <b/>
      <sz val="10.35"/>
      <color indexed="12"/>
      <name val="Arial"/>
      <family val="0"/>
    </font>
    <font>
      <b/>
      <sz val="9.4"/>
      <color indexed="12"/>
      <name val="Arial"/>
      <family val="0"/>
    </font>
    <font>
      <b/>
      <sz val="10.5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8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31" fillId="3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8" fontId="2" fillId="0" borderId="0" xfId="0" applyNumberFormat="1" applyFont="1" applyAlignment="1" applyProtection="1">
      <alignment horizontal="right"/>
      <protection locked="0"/>
    </xf>
    <xf numFmtId="38" fontId="0" fillId="0" borderId="0" xfId="0" applyNumberFormat="1" applyAlignment="1" applyProtection="1">
      <alignment/>
      <protection locked="0"/>
    </xf>
    <xf numFmtId="38" fontId="0" fillId="0" borderId="10" xfId="0" applyNumberFormat="1" applyBorder="1" applyAlignment="1" applyProtection="1">
      <alignment/>
      <protection locked="0"/>
    </xf>
    <xf numFmtId="38" fontId="2" fillId="0" borderId="0" xfId="0" applyNumberFormat="1" applyFont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10" fillId="0" borderId="0" xfId="0" applyFont="1" applyAlignment="1" quotePrefix="1">
      <alignment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8" fontId="0" fillId="0" borderId="0" xfId="0" applyNumberFormat="1" applyBorder="1" applyAlignment="1" applyProtection="1">
      <alignment/>
      <protection locked="0"/>
    </xf>
    <xf numFmtId="38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 locked="0"/>
    </xf>
    <xf numFmtId="38" fontId="0" fillId="0" borderId="10" xfId="0" applyNumberFormat="1" applyFill="1" applyBorder="1" applyAlignment="1" applyProtection="1">
      <alignment/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Alignment="1" applyProtection="1">
      <alignment horizontal="right"/>
      <protection locked="0"/>
    </xf>
    <xf numFmtId="38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52" applyAlignment="1" applyProtection="1">
      <alignment/>
      <protection/>
    </xf>
    <xf numFmtId="0" fontId="4" fillId="0" borderId="0" xfId="0" applyFont="1" applyAlignment="1">
      <alignment wrapText="1"/>
    </xf>
    <xf numFmtId="38" fontId="2" fillId="34" borderId="0" xfId="0" applyNumberFormat="1" applyFont="1" applyFill="1" applyAlignment="1" applyProtection="1">
      <alignment/>
      <protection locked="0"/>
    </xf>
    <xf numFmtId="38" fontId="2" fillId="34" borderId="0" xfId="0" applyNumberFormat="1" applyFont="1" applyFill="1" applyAlignment="1" applyProtection="1">
      <alignment horizontal="right"/>
      <protection locked="0"/>
    </xf>
    <xf numFmtId="38" fontId="0" fillId="0" borderId="0" xfId="0" applyNumberFormat="1" applyAlignment="1" applyProtection="1">
      <alignment horizontal="right"/>
      <protection/>
    </xf>
    <xf numFmtId="38" fontId="0" fillId="0" borderId="0" xfId="0" applyNumberFormat="1" applyAlignment="1" applyProtection="1">
      <alignment/>
      <protection/>
    </xf>
    <xf numFmtId="38" fontId="0" fillId="0" borderId="10" xfId="0" applyNumberFormat="1" applyBorder="1" applyAlignment="1" applyProtection="1">
      <alignment horizontal="right"/>
      <protection/>
    </xf>
    <xf numFmtId="38" fontId="0" fillId="0" borderId="10" xfId="0" applyNumberFormat="1" applyBorder="1" applyAlignment="1" applyProtection="1">
      <alignment/>
      <protection/>
    </xf>
    <xf numFmtId="38" fontId="0" fillId="0" borderId="0" xfId="0" applyNumberFormat="1" applyAlignment="1" applyProtection="1">
      <alignment horizontal="right"/>
      <protection locked="0"/>
    </xf>
    <xf numFmtId="38" fontId="2" fillId="0" borderId="0" xfId="0" applyNumberFormat="1" applyFont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8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38" fontId="0" fillId="35" borderId="0" xfId="0" applyNumberFormat="1" applyFill="1" applyBorder="1" applyAlignment="1" applyProtection="1">
      <alignment horizontal="right"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8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35" borderId="0" xfId="0" applyNumberForma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0" borderId="0" xfId="52" applyFont="1" applyAlignment="1" applyProtection="1">
      <alignment/>
      <protection/>
    </xf>
    <xf numFmtId="0" fontId="6" fillId="0" borderId="0" xfId="0" applyFont="1" applyAlignment="1">
      <alignment/>
    </xf>
    <xf numFmtId="0" fontId="10" fillId="36" borderId="0" xfId="0" applyFont="1" applyFill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38" fontId="2" fillId="36" borderId="0" xfId="0" applyNumberFormat="1" applyFont="1" applyFill="1" applyAlignment="1" applyProtection="1">
      <alignment horizontal="right"/>
      <protection/>
    </xf>
    <xf numFmtId="38" fontId="0" fillId="36" borderId="0" xfId="0" applyNumberFormat="1" applyFill="1" applyAlignment="1" applyProtection="1">
      <alignment/>
      <protection locked="0"/>
    </xf>
    <xf numFmtId="38" fontId="0" fillId="36" borderId="10" xfId="0" applyNumberFormat="1" applyFill="1" applyBorder="1" applyAlignment="1" applyProtection="1">
      <alignment/>
      <protection locked="0"/>
    </xf>
    <xf numFmtId="38" fontId="2" fillId="36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38" fontId="2" fillId="0" borderId="0" xfId="0" applyNumberFormat="1" applyFont="1" applyFill="1" applyBorder="1" applyAlignment="1" applyProtection="1">
      <alignment horizontal="center"/>
      <protection/>
    </xf>
    <xf numFmtId="38" fontId="0" fillId="0" borderId="0" xfId="0" applyNumberFormat="1" applyBorder="1" applyAlignment="1" applyProtection="1">
      <alignment horizontal="right"/>
      <protection/>
    </xf>
    <xf numFmtId="38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8" fillId="0" borderId="13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38" fontId="0" fillId="0" borderId="0" xfId="0" applyNumberFormat="1" applyBorder="1" applyAlignment="1" applyProtection="1">
      <alignment/>
      <protection/>
    </xf>
    <xf numFmtId="38" fontId="0" fillId="35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2" fillId="0" borderId="0" xfId="0" applyNumberFormat="1" applyFont="1" applyAlignment="1" applyProtection="1">
      <alignment horizontal="center"/>
      <protection/>
    </xf>
    <xf numFmtId="3" fontId="0" fillId="35" borderId="0" xfId="0" applyNumberFormat="1" applyFill="1" applyBorder="1" applyAlignment="1" applyProtection="1">
      <alignment/>
      <protection/>
    </xf>
    <xf numFmtId="38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21" fillId="0" borderId="0" xfId="0" applyNumberFormat="1" applyFont="1" applyAlignment="1" applyProtection="1">
      <alignment/>
      <protection/>
    </xf>
    <xf numFmtId="14" fontId="2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/>
      <protection locked="0"/>
    </xf>
    <xf numFmtId="38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2" fillId="34" borderId="0" xfId="0" applyNumberFormat="1" applyFont="1" applyFill="1" applyAlignment="1" applyProtection="1">
      <alignment horizontal="right"/>
      <protection locked="0"/>
    </xf>
    <xf numFmtId="38" fontId="2" fillId="0" borderId="18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0" fillId="36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center"/>
      <protection/>
    </xf>
    <xf numFmtId="38" fontId="0" fillId="36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8" fontId="0" fillId="0" borderId="10" xfId="0" applyNumberFormat="1" applyFill="1" applyBorder="1" applyAlignment="1" applyProtection="1">
      <alignment/>
      <protection/>
    </xf>
    <xf numFmtId="38" fontId="2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Border="1" applyAlignment="1" applyProtection="1">
      <alignment horizontal="right"/>
      <protection/>
    </xf>
    <xf numFmtId="38" fontId="2" fillId="0" borderId="18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52" applyFont="1" applyAlignment="1" applyProtection="1">
      <alignment/>
      <protection/>
    </xf>
    <xf numFmtId="0" fontId="25" fillId="0" borderId="0" xfId="52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right"/>
      <protection locked="0"/>
    </xf>
    <xf numFmtId="3" fontId="2" fillId="34" borderId="10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26" fillId="0" borderId="15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 horizontal="right"/>
      <protection/>
    </xf>
    <xf numFmtId="0" fontId="26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/>
      <protection locked="0"/>
    </xf>
    <xf numFmtId="0" fontId="26" fillId="37" borderId="0" xfId="0" applyFont="1" applyFill="1" applyAlignment="1" applyProtection="1">
      <alignment/>
      <protection/>
    </xf>
    <xf numFmtId="0" fontId="10" fillId="37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38" fontId="2" fillId="37" borderId="0" xfId="0" applyNumberFormat="1" applyFont="1" applyFill="1" applyAlignment="1" applyProtection="1">
      <alignment horizontal="center"/>
      <protection/>
    </xf>
    <xf numFmtId="38" fontId="0" fillId="37" borderId="0" xfId="0" applyNumberFormat="1" applyFill="1" applyAlignment="1" applyProtection="1">
      <alignment/>
      <protection/>
    </xf>
    <xf numFmtId="38" fontId="0" fillId="37" borderId="0" xfId="0" applyNumberFormat="1" applyFill="1" applyBorder="1" applyAlignment="1" applyProtection="1">
      <alignment/>
      <protection/>
    </xf>
    <xf numFmtId="38" fontId="2" fillId="37" borderId="0" xfId="0" applyNumberFormat="1" applyFont="1" applyFill="1" applyAlignment="1" applyProtection="1">
      <alignment/>
      <protection/>
    </xf>
    <xf numFmtId="38" fontId="2" fillId="37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Alignment="1">
      <alignment horizontal="left"/>
    </xf>
    <xf numFmtId="0" fontId="0" fillId="0" borderId="0" xfId="0" applyAlignment="1" applyProtection="1">
      <alignment horizontal="centerContinuous"/>
      <protection/>
    </xf>
    <xf numFmtId="38" fontId="10" fillId="0" borderId="0" xfId="0" applyNumberFormat="1" applyFont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Continuous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8" fontId="2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 quotePrefix="1">
      <alignment/>
      <protection/>
    </xf>
    <xf numFmtId="166" fontId="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38" fontId="2" fillId="0" borderId="19" xfId="0" applyNumberFormat="1" applyFont="1" applyBorder="1" applyAlignment="1" applyProtection="1">
      <alignment horizontal="center"/>
      <protection/>
    </xf>
    <xf numFmtId="38" fontId="0" fillId="0" borderId="19" xfId="0" applyNumberFormat="1" applyBorder="1" applyAlignment="1" applyProtection="1">
      <alignment/>
      <protection/>
    </xf>
    <xf numFmtId="38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 locked="0"/>
    </xf>
    <xf numFmtId="38" fontId="2" fillId="38" borderId="11" xfId="0" applyNumberFormat="1" applyFont="1" applyFill="1" applyBorder="1" applyAlignment="1" applyProtection="1">
      <alignment horizontal="center"/>
      <protection locked="0"/>
    </xf>
    <xf numFmtId="38" fontId="0" fillId="38" borderId="20" xfId="0" applyNumberFormat="1" applyFill="1" applyBorder="1" applyAlignment="1" applyProtection="1">
      <alignment/>
      <protection locked="0"/>
    </xf>
    <xf numFmtId="38" fontId="0" fillId="38" borderId="11" xfId="0" applyNumberFormat="1" applyFill="1" applyBorder="1" applyAlignment="1" applyProtection="1">
      <alignment/>
      <protection locked="0"/>
    </xf>
    <xf numFmtId="38" fontId="0" fillId="0" borderId="11" xfId="0" applyNumberFormat="1" applyFill="1" applyBorder="1" applyAlignment="1" applyProtection="1">
      <alignment/>
      <protection/>
    </xf>
    <xf numFmtId="0" fontId="2" fillId="38" borderId="11" xfId="0" applyNumberFormat="1" applyFont="1" applyFill="1" applyBorder="1" applyAlignment="1" applyProtection="1">
      <alignment horizontal="center"/>
      <protection locked="0"/>
    </xf>
    <xf numFmtId="3" fontId="2" fillId="38" borderId="11" xfId="0" applyNumberFormat="1" applyFont="1" applyFill="1" applyBorder="1" applyAlignment="1" applyProtection="1">
      <alignment horizontal="center"/>
      <protection locked="0"/>
    </xf>
    <xf numFmtId="0" fontId="10" fillId="38" borderId="0" xfId="0" applyFont="1" applyFill="1" applyAlignment="1">
      <alignment horizontal="center" wrapText="1"/>
    </xf>
    <xf numFmtId="38" fontId="2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0" fontId="29" fillId="0" borderId="0" xfId="57" applyNumberFormat="1" quotePrefix="1">
      <alignment/>
      <protection/>
    </xf>
    <xf numFmtId="0" fontId="29" fillId="0" borderId="0" xfId="57" applyNumberFormat="1">
      <alignment/>
      <protection/>
    </xf>
    <xf numFmtId="0" fontId="29" fillId="0" borderId="0" xfId="57">
      <alignment/>
      <protection/>
    </xf>
    <xf numFmtId="49" fontId="29" fillId="0" borderId="0" xfId="57" applyNumberFormat="1" applyAlignment="1">
      <alignment horizontal="right"/>
      <protection/>
    </xf>
    <xf numFmtId="0" fontId="29" fillId="0" borderId="0" xfId="57" applyAlignment="1">
      <alignment horizontal="right"/>
      <protection/>
    </xf>
    <xf numFmtId="0" fontId="30" fillId="34" borderId="0" xfId="57" applyNumberFormat="1" applyFont="1" applyFill="1" quotePrefix="1">
      <alignment/>
      <protection/>
    </xf>
    <xf numFmtId="0" fontId="30" fillId="34" borderId="0" xfId="57" applyFont="1" applyFill="1" applyAlignment="1">
      <alignment horizontal="center"/>
      <protection/>
    </xf>
    <xf numFmtId="167" fontId="29" fillId="0" borderId="0" xfId="57" applyNumberFormat="1" quotePrefix="1">
      <alignment/>
      <protection/>
    </xf>
    <xf numFmtId="0" fontId="30" fillId="34" borderId="0" xfId="57" applyNumberFormat="1" applyFont="1" applyFill="1">
      <alignment/>
      <protection/>
    </xf>
    <xf numFmtId="0" fontId="2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38" fontId="2" fillId="37" borderId="11" xfId="0" applyNumberFormat="1" applyFont="1" applyFill="1" applyBorder="1" applyAlignment="1" applyProtection="1">
      <alignment horizontal="center"/>
      <protection/>
    </xf>
    <xf numFmtId="38" fontId="2" fillId="37" borderId="0" xfId="0" applyNumberFormat="1" applyFont="1" applyFill="1" applyBorder="1" applyAlignment="1">
      <alignment horizontal="center"/>
    </xf>
    <xf numFmtId="38" fontId="0" fillId="37" borderId="0" xfId="0" applyNumberForma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38" fontId="0" fillId="0" borderId="0" xfId="0" applyNumberFormat="1" applyFill="1" applyAlignment="1" applyProtection="1">
      <alignment horizontal="right"/>
      <protection/>
    </xf>
    <xf numFmtId="38" fontId="0" fillId="37" borderId="0" xfId="0" applyNumberFormat="1" applyFill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38" fontId="0" fillId="0" borderId="10" xfId="0" applyNumberFormat="1" applyBorder="1" applyAlignment="1" applyProtection="1">
      <alignment horizontal="right"/>
      <protection locked="0"/>
    </xf>
    <xf numFmtId="38" fontId="0" fillId="37" borderId="0" xfId="0" applyNumberForma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8" fontId="0" fillId="36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/>
      <protection/>
    </xf>
    <xf numFmtId="38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3" fontId="2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38" fontId="35" fillId="0" borderId="0" xfId="0" applyNumberFormat="1" applyFont="1" applyAlignment="1" applyProtection="1">
      <alignment/>
      <protection/>
    </xf>
    <xf numFmtId="3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8" fontId="25" fillId="0" borderId="0" xfId="52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2" fillId="32" borderId="0" xfId="56" applyNumberFormat="1" applyFont="1" applyProtection="1">
      <alignment/>
      <protection/>
    </xf>
    <xf numFmtId="0" fontId="31" fillId="32" borderId="0" xfId="56" applyNumberFormat="1" applyFont="1" applyProtection="1">
      <alignment/>
      <protection/>
    </xf>
    <xf numFmtId="0" fontId="31" fillId="32" borderId="0" xfId="56" applyNumberFormat="1" applyFon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32" borderId="0" xfId="56" applyNumberFormat="1" applyFont="1" applyBorder="1" applyProtection="1">
      <alignment/>
      <protection/>
    </xf>
    <xf numFmtId="0" fontId="22" fillId="32" borderId="0" xfId="56" applyNumberFormat="1" applyFont="1" applyBorder="1" applyProtection="1">
      <alignment/>
      <protection/>
    </xf>
    <xf numFmtId="0" fontId="22" fillId="32" borderId="0" xfId="56" applyNumberFormat="1" applyFont="1" applyProtection="1">
      <alignment/>
      <protection/>
    </xf>
    <xf numFmtId="0" fontId="0" fillId="0" borderId="0" xfId="0" applyFont="1" applyAlignment="1" applyProtection="1">
      <alignment/>
      <protection/>
    </xf>
    <xf numFmtId="38" fontId="10" fillId="0" borderId="0" xfId="52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Alignment="1" applyProtection="1">
      <alignment/>
      <protection/>
    </xf>
    <xf numFmtId="38" fontId="10" fillId="0" borderId="0" xfId="52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2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38" fontId="0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38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38" fontId="4" fillId="0" borderId="0" xfId="0" applyNumberFormat="1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38" fontId="0" fillId="0" borderId="1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 quotePrefix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38" fontId="0" fillId="0" borderId="0" xfId="0" applyNumberFormat="1" applyAlignment="1" applyProtection="1">
      <alignment horizontal="center"/>
      <protection/>
    </xf>
    <xf numFmtId="0" fontId="0" fillId="0" borderId="22" xfId="0" applyBorder="1" applyAlignment="1" applyProtection="1">
      <alignment horizontal="right"/>
      <protection/>
    </xf>
    <xf numFmtId="38" fontId="0" fillId="0" borderId="22" xfId="0" applyNumberFormat="1" applyBorder="1" applyAlignment="1" applyProtection="1">
      <alignment horizontal="center"/>
      <protection/>
    </xf>
    <xf numFmtId="38" fontId="0" fillId="0" borderId="22" xfId="0" applyNumberFormat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 horizontal="right"/>
      <protection/>
    </xf>
    <xf numFmtId="38" fontId="0" fillId="0" borderId="18" xfId="0" applyNumberFormat="1" applyBorder="1" applyAlignment="1" applyProtection="1">
      <alignment horizontal="center"/>
      <protection/>
    </xf>
    <xf numFmtId="38" fontId="28" fillId="0" borderId="18" xfId="0" applyNumberFormat="1" applyFont="1" applyBorder="1" applyAlignment="1" applyProtection="1">
      <alignment horizontal="right"/>
      <protection/>
    </xf>
    <xf numFmtId="38" fontId="28" fillId="0" borderId="18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38" fontId="4" fillId="0" borderId="0" xfId="0" applyNumberFormat="1" applyFont="1" applyAlignment="1" applyProtection="1">
      <alignment horizontal="center"/>
      <protection/>
    </xf>
    <xf numFmtId="38" fontId="4" fillId="0" borderId="0" xfId="0" applyNumberFormat="1" applyFont="1" applyAlignment="1" applyProtection="1">
      <alignment horizontal="right"/>
      <protection/>
    </xf>
    <xf numFmtId="38" fontId="4" fillId="0" borderId="0" xfId="0" applyNumberFormat="1" applyFont="1" applyAlignment="1" applyProtection="1">
      <alignment/>
      <protection/>
    </xf>
    <xf numFmtId="3" fontId="28" fillId="0" borderId="18" xfId="0" applyNumberFormat="1" applyFont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Import Pay.Ledger" xfId="56"/>
    <cellStyle name="Normal_PayClas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General Fund</a:t>
            </a:r>
          </a:p>
        </c:rich>
      </c:tx>
      <c:layout>
        <c:manualLayout>
          <c:xMode val="factor"/>
          <c:yMode val="factor"/>
          <c:x val="-0.004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035"/>
          <c:w val="0.9702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graphdata!$A$7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graphdata!$B$6:$M$6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graphdata!$B$7:$M$7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graphdata!$A$8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graphdata!$B$6:$M$6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749770"/>
        <c:axId val="17312475"/>
      </c:lineChart>
      <c:catAx>
        <c:axId val="3174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9770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93825"/>
          <c:w val="0.36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General Fund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795"/>
          <c:w val="0.979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graphdata!$A$14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graphdata!$B$13:$M$13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graphdata!$B$14:$M$14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594548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875"/>
          <c:y val="0.93525"/>
          <c:w val="0.11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Debt Service Fund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12"/>
          <c:w val="0.970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graphdata!$A$21</c:f>
              <c:strCache>
                <c:ptCount val="1"/>
                <c:pt idx="0">
                  <c:v>Cash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graphdata!$B$20:$M$20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27934"/>
        <c:axId val="38951407"/>
      </c:lineChart>
      <c:catAx>
        <c:axId val="432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34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525"/>
          <c:y val="0.9375"/>
          <c:w val="0.123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Debt Service Fund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75"/>
          <c:w val="0.9702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graphdata!$A$27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graphdata!$B$26:$M$26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graphdata!$A$28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graphdata!$B$26:$M$26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8344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725"/>
          <c:w val="0.3687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General Fund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76"/>
          <c:w val="0.9712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graphdata!$A$36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graphdata!$B$35:$M$35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graphdata!$B$36:$M$36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graphdata!$A$37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graphdata!$B$35:$M$35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75"/>
          <c:y val="0.93575"/>
          <c:w val="0.355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General Fund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23175"/>
          <c:w val="0.9695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graphdata!$A$43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graphdata!$B$42:$M$42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graphdata!$B$43:$M$43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19543452"/>
        <c:axId val="41673341"/>
      </c:line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3452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5"/>
          <c:y val="0.9355"/>
          <c:w val="0.109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Debt Service Fund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6"/>
          <c:w val="0.968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graphdata!$A$50</c:f>
              <c:strCache>
                <c:ptCount val="1"/>
                <c:pt idx="0">
                  <c:v>Cash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graphdata!$B$49:$M$49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515750"/>
        <c:axId val="20097431"/>
      </c:line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"/>
          <c:y val="0.9395"/>
          <c:w val="0.117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Debt Service Fund</a:t>
            </a:r>
          </a:p>
        </c:rich>
      </c:tx>
      <c:layout>
        <c:manualLayout>
          <c:xMode val="factor"/>
          <c:yMode val="factor"/>
          <c:x val="-0.00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5025"/>
          <c:w val="0.969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graphdata!$A$56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graphdata!$B$55:$M$55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graphdata!$A$57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graphdata!$B$55:$M$55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9185"/>
        <c:crosses val="autoZero"/>
        <c:auto val="1"/>
        <c:lblOffset val="100"/>
        <c:tickLblSkip val="1"/>
        <c:noMultiLvlLbl val="0"/>
      </c:catAx>
      <c:valAx>
        <c:axId val="1727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152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25"/>
          <c:w val="0.356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95300" y="0"/>
          <a:ext cx="14287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5</xdr:row>
      <xdr:rowOff>0</xdr:rowOff>
    </xdr:from>
    <xdr:to>
      <xdr:col>1</xdr:col>
      <xdr:colOff>990600</xdr:colOff>
      <xdr:row>14</xdr:row>
      <xdr:rowOff>104775</xdr:rowOff>
    </xdr:to>
    <xdr:sp>
      <xdr:nvSpPr>
        <xdr:cNvPr id="2" name="Line 4"/>
        <xdr:cNvSpPr>
          <a:spLocks/>
        </xdr:cNvSpPr>
      </xdr:nvSpPr>
      <xdr:spPr>
        <a:xfrm flipH="1">
          <a:off x="514350" y="866775"/>
          <a:ext cx="1438275" cy="1562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142875</xdr:rowOff>
    </xdr:from>
    <xdr:to>
      <xdr:col>10</xdr:col>
      <xdr:colOff>400050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9050" y="466725"/>
        <a:ext cx="6477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10</xdr:col>
      <xdr:colOff>390525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676900"/>
        <a:ext cx="64865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10</xdr:col>
      <xdr:colOff>390525</xdr:colOff>
      <xdr:row>93</xdr:row>
      <xdr:rowOff>123825</xdr:rowOff>
    </xdr:to>
    <xdr:graphicFrame>
      <xdr:nvGraphicFramePr>
        <xdr:cNvPr id="3" name="Chart 3"/>
        <xdr:cNvGraphicFramePr/>
      </xdr:nvGraphicFramePr>
      <xdr:xfrm>
        <a:off x="0" y="10677525"/>
        <a:ext cx="6486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10</xdr:col>
      <xdr:colOff>371475</xdr:colOff>
      <xdr:row>125</xdr:row>
      <xdr:rowOff>123825</xdr:rowOff>
    </xdr:to>
    <xdr:graphicFrame>
      <xdr:nvGraphicFramePr>
        <xdr:cNvPr id="4" name="Chart 4"/>
        <xdr:cNvGraphicFramePr/>
      </xdr:nvGraphicFramePr>
      <xdr:xfrm>
        <a:off x="0" y="16030575"/>
        <a:ext cx="64674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485775"/>
        <a:ext cx="67056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152400</xdr:rowOff>
    </xdr:from>
    <xdr:to>
      <xdr:col>10</xdr:col>
      <xdr:colOff>600075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9525" y="5819775"/>
        <a:ext cx="6686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10</xdr:col>
      <xdr:colOff>590550</xdr:colOff>
      <xdr:row>94</xdr:row>
      <xdr:rowOff>114300</xdr:rowOff>
    </xdr:to>
    <xdr:graphicFrame>
      <xdr:nvGraphicFramePr>
        <xdr:cNvPr id="3" name="Chart 3"/>
        <xdr:cNvGraphicFramePr/>
      </xdr:nvGraphicFramePr>
      <xdr:xfrm>
        <a:off x="0" y="10848975"/>
        <a:ext cx="66865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100</xdr:row>
      <xdr:rowOff>152400</xdr:rowOff>
    </xdr:from>
    <xdr:to>
      <xdr:col>10</xdr:col>
      <xdr:colOff>600075</xdr:colOff>
      <xdr:row>130</xdr:row>
      <xdr:rowOff>9525</xdr:rowOff>
    </xdr:to>
    <xdr:graphicFrame>
      <xdr:nvGraphicFramePr>
        <xdr:cNvPr id="4" name="Chart 4"/>
        <xdr:cNvGraphicFramePr/>
      </xdr:nvGraphicFramePr>
      <xdr:xfrm>
        <a:off x="0" y="16344900"/>
        <a:ext cx="66960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5.esc13.net/finance/" TargetMode="External" /><Relationship Id="rId2" Type="http://schemas.openxmlformats.org/officeDocument/2006/relationships/hyperlink" Target="mailto:gbarker@esc12.net" TargetMode="External" /><Relationship Id="rId3" Type="http://schemas.openxmlformats.org/officeDocument/2006/relationships/hyperlink" Target="mailto:wbrewton@esc12.net" TargetMode="External" /><Relationship Id="rId4" Type="http://schemas.openxmlformats.org/officeDocument/2006/relationships/hyperlink" Target="http://www.tea.state.tx.us/school.finance/funding/sofweb7.html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.state.tx.us/school.finance/funding/sofweb7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.state.tx.us/school.finance/funding/sofweb7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00.8515625" style="0" customWidth="1"/>
  </cols>
  <sheetData>
    <row r="1" ht="12.75">
      <c r="A1" s="15" t="s">
        <v>2224</v>
      </c>
    </row>
    <row r="2" ht="12.75">
      <c r="A2" s="5" t="s">
        <v>2225</v>
      </c>
    </row>
    <row r="3" ht="12.75">
      <c r="A3" s="5" t="s">
        <v>2217</v>
      </c>
    </row>
    <row r="4" ht="12.75">
      <c r="A4" s="5" t="s">
        <v>2214</v>
      </c>
    </row>
    <row r="5" ht="12.75">
      <c r="A5" s="5" t="s">
        <v>2216</v>
      </c>
    </row>
    <row r="6" ht="12.75">
      <c r="A6" s="5" t="s">
        <v>2218</v>
      </c>
    </row>
    <row r="7" ht="12.75">
      <c r="A7" s="5"/>
    </row>
    <row r="8" ht="12.75">
      <c r="A8" s="5" t="s">
        <v>2220</v>
      </c>
    </row>
    <row r="9" ht="12.75">
      <c r="A9" s="5" t="s">
        <v>2219</v>
      </c>
    </row>
    <row r="10" ht="12.75">
      <c r="A10" s="5" t="s">
        <v>2221</v>
      </c>
    </row>
    <row r="11" ht="12.75">
      <c r="A11" s="5"/>
    </row>
    <row r="12" ht="12.75">
      <c r="A12" s="5" t="s">
        <v>2222</v>
      </c>
    </row>
    <row r="13" ht="12.75">
      <c r="A13" s="5" t="s">
        <v>2223</v>
      </c>
    </row>
    <row r="14" ht="12.75">
      <c r="A14" s="5"/>
    </row>
    <row r="15" ht="12.75">
      <c r="A15" s="5"/>
    </row>
    <row r="16" ht="12.75">
      <c r="A16" s="19" t="s">
        <v>2244</v>
      </c>
    </row>
    <row r="17" ht="12.75">
      <c r="A17" s="8" t="s">
        <v>2245</v>
      </c>
    </row>
    <row r="18" ht="12.75">
      <c r="A18" s="8" t="s">
        <v>2250</v>
      </c>
    </row>
    <row r="19" ht="12.75">
      <c r="A19" s="8" t="s">
        <v>2251</v>
      </c>
    </row>
    <row r="22" ht="12.75">
      <c r="A22" s="21" t="s">
        <v>2254</v>
      </c>
    </row>
    <row r="23" ht="12.75">
      <c r="A23" s="22" t="s">
        <v>2255</v>
      </c>
    </row>
    <row r="24" ht="12.75">
      <c r="A24" s="23" t="s">
        <v>2256</v>
      </c>
    </row>
  </sheetData>
  <sheetProtection password="EB65"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&amp;R&amp;"Times New Roman,Italic"&amp;9ESC 12/Template/May 2009/Admin Lead-SF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s="5" t="s">
        <v>2193</v>
      </c>
      <c r="K1" s="15" t="str">
        <f>Graphs91!K1</f>
        <v>R3</v>
      </c>
    </row>
    <row r="34" ht="12.75">
      <c r="A34" s="5" t="s">
        <v>2194</v>
      </c>
    </row>
    <row r="65" ht="12.75">
      <c r="A65" s="5" t="s">
        <v>2205</v>
      </c>
    </row>
    <row r="99" ht="12.75">
      <c r="A99" s="5" t="s">
        <v>2207</v>
      </c>
    </row>
  </sheetData>
  <sheetProtection sheet="1" objects="1" scenarios="1"/>
  <printOptions/>
  <pageMargins left="0.25" right="0.25" top="0.5" bottom="0.5" header="0.5" footer="0.5"/>
  <pageSetup horizontalDpi="300" verticalDpi="300" orientation="portrait" r:id="rId2"/>
  <headerFooter alignWithMargins="0">
    <oddFooter>&amp;R&amp;"Times New Roman,Italic"&amp;9ESC 12/Template/May 2009/Admin Lead-SF</oddFooter>
  </headerFooter>
  <rowBreaks count="3" manualBreakCount="3">
    <brk id="32" max="255" man="1"/>
    <brk id="63" max="255" man="1"/>
    <brk id="9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98"/>
  <sheetViews>
    <sheetView zoomScalePageLayoutView="0" workbookViewId="0" topLeftCell="A31">
      <selection activeCell="P7" sqref="P7"/>
    </sheetView>
  </sheetViews>
  <sheetFormatPr defaultColWidth="8.8515625" defaultRowHeight="12.75"/>
  <cols>
    <col min="1" max="1" width="8.8515625" style="159" customWidth="1"/>
    <col min="2" max="2" width="21.8515625" style="162" customWidth="1"/>
    <col min="3" max="3" width="19.8515625" style="159" customWidth="1"/>
    <col min="4" max="4" width="18.00390625" style="163" customWidth="1"/>
    <col min="5" max="6" width="8.8515625" style="159" customWidth="1"/>
    <col min="7" max="9" width="0" style="159" hidden="1" customWidth="1"/>
    <col min="10" max="10" width="8.8515625" style="160" customWidth="1"/>
    <col min="11" max="11" width="8.8515625" style="161" customWidth="1"/>
    <col min="12" max="16384" width="8.8515625" style="159" customWidth="1"/>
  </cols>
  <sheetData>
    <row r="1" spans="1:10" ht="12.75">
      <c r="A1" s="213" t="s">
        <v>2276</v>
      </c>
      <c r="B1" s="213" t="s">
        <v>2788</v>
      </c>
      <c r="C1" s="214" t="s">
        <v>940</v>
      </c>
      <c r="D1" s="214" t="s">
        <v>941</v>
      </c>
      <c r="E1" s="215"/>
      <c r="F1" s="215"/>
      <c r="G1" s="216"/>
      <c r="H1" s="215" t="s">
        <v>2276</v>
      </c>
      <c r="I1" s="215"/>
      <c r="J1" s="217"/>
    </row>
    <row r="2" spans="1:10" ht="12.75">
      <c r="A2" s="213"/>
      <c r="B2" s="218" t="e">
        <f>LOOKUP(J2,J3:J1300,B3:B1300)</f>
        <v>#N/A</v>
      </c>
      <c r="C2" s="214"/>
      <c r="D2" s="221" t="e">
        <f>LOOKUP(J2,J3:J1300,D3:D1300)</f>
        <v>#N/A</v>
      </c>
      <c r="E2" s="215"/>
      <c r="F2" s="215"/>
      <c r="G2" s="216"/>
      <c r="H2" s="215"/>
      <c r="I2" s="215"/>
      <c r="J2" s="219">
        <f>'Data Entry - FSF'!C3</f>
        <v>0</v>
      </c>
    </row>
    <row r="3" spans="1:10" ht="12.75">
      <c r="A3" s="220">
        <v>1902</v>
      </c>
      <c r="B3" s="213" t="s">
        <v>2279</v>
      </c>
      <c r="C3" s="213">
        <v>3</v>
      </c>
      <c r="D3" s="213">
        <v>3</v>
      </c>
      <c r="E3" s="215"/>
      <c r="F3" s="215"/>
      <c r="G3" s="216" t="s">
        <v>2789</v>
      </c>
      <c r="H3" s="215">
        <v>1</v>
      </c>
      <c r="I3" s="215">
        <v>902</v>
      </c>
      <c r="J3" s="217" t="s">
        <v>2278</v>
      </c>
    </row>
    <row r="4" spans="1:10" ht="12.75">
      <c r="A4" s="220">
        <v>1903</v>
      </c>
      <c r="B4" s="213" t="s">
        <v>2281</v>
      </c>
      <c r="C4" s="213">
        <v>1</v>
      </c>
      <c r="D4" s="213">
        <v>1</v>
      </c>
      <c r="E4" s="215"/>
      <c r="F4" s="215"/>
      <c r="G4" s="216" t="s">
        <v>2789</v>
      </c>
      <c r="H4" s="215">
        <v>1</v>
      </c>
      <c r="I4" s="215">
        <v>903</v>
      </c>
      <c r="J4" s="217" t="s">
        <v>2280</v>
      </c>
    </row>
    <row r="5" spans="1:10" ht="12.75">
      <c r="A5" s="220">
        <v>1904</v>
      </c>
      <c r="B5" s="213" t="s">
        <v>2283</v>
      </c>
      <c r="C5" s="213">
        <v>3</v>
      </c>
      <c r="D5" s="213">
        <v>3</v>
      </c>
      <c r="E5" s="215"/>
      <c r="F5" s="215"/>
      <c r="G5" s="216" t="s">
        <v>2789</v>
      </c>
      <c r="H5" s="215">
        <v>1</v>
      </c>
      <c r="I5" s="215">
        <v>904</v>
      </c>
      <c r="J5" s="217" t="s">
        <v>2282</v>
      </c>
    </row>
    <row r="6" spans="1:10" ht="12.75">
      <c r="A6" s="220">
        <v>1906</v>
      </c>
      <c r="B6" s="213" t="s">
        <v>2285</v>
      </c>
      <c r="C6" s="213">
        <v>2</v>
      </c>
      <c r="D6" s="213">
        <v>2</v>
      </c>
      <c r="E6" s="215"/>
      <c r="F6" s="215"/>
      <c r="G6" s="216" t="s">
        <v>2789</v>
      </c>
      <c r="H6" s="215">
        <v>1</v>
      </c>
      <c r="I6" s="215">
        <v>906</v>
      </c>
      <c r="J6" s="217" t="s">
        <v>2284</v>
      </c>
    </row>
    <row r="7" spans="1:10" ht="12.75">
      <c r="A7" s="220">
        <v>1907</v>
      </c>
      <c r="B7" s="213" t="s">
        <v>2287</v>
      </c>
      <c r="C7" s="213">
        <v>2</v>
      </c>
      <c r="D7" s="213">
        <v>2</v>
      </c>
      <c r="E7" s="215"/>
      <c r="F7" s="215"/>
      <c r="G7" s="216" t="s">
        <v>2789</v>
      </c>
      <c r="H7" s="215">
        <v>1</v>
      </c>
      <c r="I7" s="215">
        <v>907</v>
      </c>
      <c r="J7" s="217" t="s">
        <v>2286</v>
      </c>
    </row>
    <row r="8" spans="1:10" ht="12.75">
      <c r="A8" s="220">
        <v>1908</v>
      </c>
      <c r="B8" s="213" t="s">
        <v>2289</v>
      </c>
      <c r="C8" s="213">
        <v>2</v>
      </c>
      <c r="D8" s="213">
        <v>2</v>
      </c>
      <c r="E8" s="215"/>
      <c r="F8" s="215"/>
      <c r="G8" s="216" t="s">
        <v>2789</v>
      </c>
      <c r="H8" s="215">
        <v>1</v>
      </c>
      <c r="I8" s="215">
        <v>908</v>
      </c>
      <c r="J8" s="217" t="s">
        <v>2288</v>
      </c>
    </row>
    <row r="9" spans="1:10" ht="12.75">
      <c r="A9" s="220">
        <v>1909</v>
      </c>
      <c r="B9" s="213" t="s">
        <v>2291</v>
      </c>
      <c r="C9" s="213">
        <v>2</v>
      </c>
      <c r="D9" s="213">
        <v>2</v>
      </c>
      <c r="E9" s="215"/>
      <c r="F9" s="215"/>
      <c r="G9" s="216" t="s">
        <v>2789</v>
      </c>
      <c r="H9" s="215">
        <v>1</v>
      </c>
      <c r="I9" s="215">
        <v>909</v>
      </c>
      <c r="J9" s="217" t="s">
        <v>2290</v>
      </c>
    </row>
    <row r="10" spans="1:10" ht="12.75">
      <c r="A10" s="220">
        <v>2901</v>
      </c>
      <c r="B10" s="213" t="s">
        <v>2293</v>
      </c>
      <c r="C10" s="213">
        <v>3</v>
      </c>
      <c r="D10" s="213">
        <v>3</v>
      </c>
      <c r="E10" s="215"/>
      <c r="F10" s="215"/>
      <c r="G10" s="216" t="s">
        <v>2789</v>
      </c>
      <c r="H10" s="215">
        <v>2</v>
      </c>
      <c r="I10" s="215">
        <v>901</v>
      </c>
      <c r="J10" s="217" t="s">
        <v>2292</v>
      </c>
    </row>
    <row r="11" spans="1:10" ht="12.75">
      <c r="A11" s="220">
        <v>3801</v>
      </c>
      <c r="B11" s="213" t="s">
        <v>2790</v>
      </c>
      <c r="C11" s="213">
        <v>4</v>
      </c>
      <c r="D11" s="213">
        <v>4</v>
      </c>
      <c r="E11" s="215"/>
      <c r="F11" s="215"/>
      <c r="G11" s="216" t="s">
        <v>2789</v>
      </c>
      <c r="H11" s="215">
        <v>3</v>
      </c>
      <c r="I11" s="215">
        <v>801</v>
      </c>
      <c r="J11" s="217" t="s">
        <v>950</v>
      </c>
    </row>
    <row r="12" spans="1:10" ht="12.75">
      <c r="A12" s="220">
        <v>3902</v>
      </c>
      <c r="B12" s="213" t="s">
        <v>2295</v>
      </c>
      <c r="C12" s="213">
        <v>1</v>
      </c>
      <c r="D12" s="213">
        <v>1</v>
      </c>
      <c r="E12" s="215"/>
      <c r="F12" s="215"/>
      <c r="G12" s="216" t="s">
        <v>2789</v>
      </c>
      <c r="H12" s="215">
        <v>3</v>
      </c>
      <c r="I12" s="215">
        <v>902</v>
      </c>
      <c r="J12" s="217" t="s">
        <v>2294</v>
      </c>
    </row>
    <row r="13" spans="1:10" ht="12.75">
      <c r="A13" s="220">
        <v>3903</v>
      </c>
      <c r="B13" s="213" t="s">
        <v>2297</v>
      </c>
      <c r="C13" s="213">
        <v>2</v>
      </c>
      <c r="D13" s="213">
        <v>2</v>
      </c>
      <c r="E13" s="215"/>
      <c r="F13" s="215"/>
      <c r="G13" s="216" t="s">
        <v>2789</v>
      </c>
      <c r="H13" s="215">
        <v>3</v>
      </c>
      <c r="I13" s="215">
        <v>903</v>
      </c>
      <c r="J13" s="217" t="s">
        <v>2296</v>
      </c>
    </row>
    <row r="14" spans="1:10" ht="12.75">
      <c r="A14" s="220">
        <v>3904</v>
      </c>
      <c r="B14" s="213" t="s">
        <v>2299</v>
      </c>
      <c r="C14" s="213">
        <v>1</v>
      </c>
      <c r="D14" s="213">
        <v>1</v>
      </c>
      <c r="E14" s="215"/>
      <c r="F14" s="215"/>
      <c r="G14" s="216" t="s">
        <v>2789</v>
      </c>
      <c r="H14" s="215">
        <v>3</v>
      </c>
      <c r="I14" s="215">
        <v>904</v>
      </c>
      <c r="J14" s="217" t="s">
        <v>2298</v>
      </c>
    </row>
    <row r="15" spans="1:10" ht="12.75">
      <c r="A15" s="220">
        <v>3905</v>
      </c>
      <c r="B15" s="213" t="s">
        <v>2301</v>
      </c>
      <c r="C15" s="213">
        <v>2</v>
      </c>
      <c r="D15" s="213">
        <v>1</v>
      </c>
      <c r="E15" s="215"/>
      <c r="F15" s="215"/>
      <c r="G15" s="216" t="s">
        <v>2789</v>
      </c>
      <c r="H15" s="215">
        <v>3</v>
      </c>
      <c r="I15" s="215">
        <v>905</v>
      </c>
      <c r="J15" s="217" t="s">
        <v>2300</v>
      </c>
    </row>
    <row r="16" spans="1:10" ht="12.75">
      <c r="A16" s="220">
        <v>3906</v>
      </c>
      <c r="B16" s="213" t="s">
        <v>2303</v>
      </c>
      <c r="C16" s="213">
        <v>2</v>
      </c>
      <c r="D16" s="213">
        <v>1</v>
      </c>
      <c r="E16" s="215"/>
      <c r="F16" s="215"/>
      <c r="G16" s="216" t="s">
        <v>2789</v>
      </c>
      <c r="H16" s="215">
        <v>3</v>
      </c>
      <c r="I16" s="215">
        <v>906</v>
      </c>
      <c r="J16" s="217" t="s">
        <v>2302</v>
      </c>
    </row>
    <row r="17" spans="1:10" ht="12.75">
      <c r="A17" s="220">
        <v>3907</v>
      </c>
      <c r="B17" s="213" t="s">
        <v>2305</v>
      </c>
      <c r="C17" s="213">
        <v>1</v>
      </c>
      <c r="D17" s="213">
        <v>1</v>
      </c>
      <c r="E17" s="215"/>
      <c r="F17" s="215"/>
      <c r="G17" s="216" t="s">
        <v>2789</v>
      </c>
      <c r="H17" s="215">
        <v>3</v>
      </c>
      <c r="I17" s="215">
        <v>907</v>
      </c>
      <c r="J17" s="217" t="s">
        <v>2304</v>
      </c>
    </row>
    <row r="18" spans="1:10" ht="12.75">
      <c r="A18" s="220">
        <v>4901</v>
      </c>
      <c r="B18" s="213" t="s">
        <v>2307</v>
      </c>
      <c r="C18" s="213">
        <v>3</v>
      </c>
      <c r="D18" s="213">
        <v>3</v>
      </c>
      <c r="E18" s="215"/>
      <c r="F18" s="215"/>
      <c r="G18" s="216" t="s">
        <v>2789</v>
      </c>
      <c r="H18" s="215">
        <v>4</v>
      </c>
      <c r="I18" s="215">
        <v>901</v>
      </c>
      <c r="J18" s="217" t="s">
        <v>2306</v>
      </c>
    </row>
    <row r="19" spans="1:10" ht="12.75">
      <c r="A19" s="220">
        <v>5901</v>
      </c>
      <c r="B19" s="213" t="s">
        <v>2309</v>
      </c>
      <c r="C19" s="213">
        <v>2</v>
      </c>
      <c r="D19" s="213">
        <v>2</v>
      </c>
      <c r="E19" s="215"/>
      <c r="F19" s="215"/>
      <c r="G19" s="216" t="s">
        <v>2789</v>
      </c>
      <c r="H19" s="215">
        <v>5</v>
      </c>
      <c r="I19" s="215">
        <v>901</v>
      </c>
      <c r="J19" s="217" t="s">
        <v>2308</v>
      </c>
    </row>
    <row r="20" spans="1:10" ht="12.75">
      <c r="A20" s="220">
        <v>5902</v>
      </c>
      <c r="B20" s="213" t="s">
        <v>2311</v>
      </c>
      <c r="C20" s="213">
        <v>2</v>
      </c>
      <c r="D20" s="213">
        <v>2</v>
      </c>
      <c r="E20" s="215"/>
      <c r="F20" s="215"/>
      <c r="G20" s="216" t="s">
        <v>2789</v>
      </c>
      <c r="H20" s="215">
        <v>5</v>
      </c>
      <c r="I20" s="215">
        <v>902</v>
      </c>
      <c r="J20" s="217" t="s">
        <v>2310</v>
      </c>
    </row>
    <row r="21" spans="1:10" ht="12.75">
      <c r="A21" s="220">
        <v>5904</v>
      </c>
      <c r="B21" s="213" t="s">
        <v>2315</v>
      </c>
      <c r="C21" s="213">
        <v>1</v>
      </c>
      <c r="D21" s="213">
        <v>1</v>
      </c>
      <c r="E21" s="215"/>
      <c r="F21" s="215"/>
      <c r="G21" s="216" t="s">
        <v>2789</v>
      </c>
      <c r="H21" s="215">
        <v>5</v>
      </c>
      <c r="I21" s="215">
        <v>904</v>
      </c>
      <c r="J21" s="217" t="s">
        <v>2314</v>
      </c>
    </row>
    <row r="22" spans="1:10" ht="12.75">
      <c r="A22" s="220">
        <v>6902</v>
      </c>
      <c r="B22" s="213" t="s">
        <v>2317</v>
      </c>
      <c r="C22" s="213">
        <v>2</v>
      </c>
      <c r="D22" s="213">
        <v>2</v>
      </c>
      <c r="E22" s="215"/>
      <c r="F22" s="215"/>
      <c r="G22" s="216" t="s">
        <v>2789</v>
      </c>
      <c r="H22" s="215">
        <v>6</v>
      </c>
      <c r="I22" s="215">
        <v>902</v>
      </c>
      <c r="J22" s="217" t="s">
        <v>2316</v>
      </c>
    </row>
    <row r="23" spans="1:10" ht="12.75">
      <c r="A23" s="220">
        <v>7901</v>
      </c>
      <c r="B23" s="213" t="s">
        <v>2319</v>
      </c>
      <c r="C23" s="213">
        <v>1</v>
      </c>
      <c r="D23" s="213">
        <v>1</v>
      </c>
      <c r="E23" s="215"/>
      <c r="F23" s="215"/>
      <c r="G23" s="216" t="s">
        <v>2789</v>
      </c>
      <c r="H23" s="215">
        <v>7</v>
      </c>
      <c r="I23" s="215">
        <v>901</v>
      </c>
      <c r="J23" s="217" t="s">
        <v>2318</v>
      </c>
    </row>
    <row r="24" spans="1:10" ht="12.75">
      <c r="A24" s="220">
        <v>7902</v>
      </c>
      <c r="B24" s="213" t="s">
        <v>2321</v>
      </c>
      <c r="C24" s="213">
        <v>2</v>
      </c>
      <c r="D24" s="213">
        <v>2</v>
      </c>
      <c r="E24" s="215"/>
      <c r="F24" s="215"/>
      <c r="G24" s="216" t="s">
        <v>2789</v>
      </c>
      <c r="H24" s="215">
        <v>7</v>
      </c>
      <c r="I24" s="215">
        <v>902</v>
      </c>
      <c r="J24" s="217" t="s">
        <v>2320</v>
      </c>
    </row>
    <row r="25" spans="1:10" ht="12.75">
      <c r="A25" s="220">
        <v>7904</v>
      </c>
      <c r="B25" s="213" t="s">
        <v>2323</v>
      </c>
      <c r="C25" s="213">
        <v>1</v>
      </c>
      <c r="D25" s="213">
        <v>1</v>
      </c>
      <c r="E25" s="215"/>
      <c r="F25" s="215"/>
      <c r="G25" s="216" t="s">
        <v>2789</v>
      </c>
      <c r="H25" s="215">
        <v>7</v>
      </c>
      <c r="I25" s="215">
        <v>904</v>
      </c>
      <c r="J25" s="217" t="s">
        <v>2322</v>
      </c>
    </row>
    <row r="26" spans="1:10" ht="12.75">
      <c r="A26" s="220">
        <v>7905</v>
      </c>
      <c r="B26" s="213" t="s">
        <v>2325</v>
      </c>
      <c r="C26" s="213">
        <v>1</v>
      </c>
      <c r="D26" s="213">
        <v>1</v>
      </c>
      <c r="E26" s="215"/>
      <c r="F26" s="215"/>
      <c r="G26" s="216" t="s">
        <v>2789</v>
      </c>
      <c r="H26" s="215">
        <v>7</v>
      </c>
      <c r="I26" s="215">
        <v>905</v>
      </c>
      <c r="J26" s="217" t="s">
        <v>2324</v>
      </c>
    </row>
    <row r="27" spans="1:10" ht="12.75">
      <c r="A27" s="220">
        <v>7906</v>
      </c>
      <c r="B27" s="213" t="s">
        <v>2327</v>
      </c>
      <c r="C27" s="213">
        <v>1</v>
      </c>
      <c r="D27" s="213">
        <v>1</v>
      </c>
      <c r="E27" s="215"/>
      <c r="F27" s="215"/>
      <c r="G27" s="216" t="s">
        <v>2789</v>
      </c>
      <c r="H27" s="215">
        <v>7</v>
      </c>
      <c r="I27" s="215">
        <v>906</v>
      </c>
      <c r="J27" s="217" t="s">
        <v>2326</v>
      </c>
    </row>
    <row r="28" spans="1:10" ht="12.75">
      <c r="A28" s="220">
        <v>8901</v>
      </c>
      <c r="B28" s="213" t="s">
        <v>2329</v>
      </c>
      <c r="C28" s="213">
        <v>3</v>
      </c>
      <c r="D28" s="213">
        <v>3</v>
      </c>
      <c r="E28" s="215"/>
      <c r="F28" s="215"/>
      <c r="G28" s="216" t="s">
        <v>2789</v>
      </c>
      <c r="H28" s="215">
        <v>8</v>
      </c>
      <c r="I28" s="215">
        <v>901</v>
      </c>
      <c r="J28" s="217" t="s">
        <v>2328</v>
      </c>
    </row>
    <row r="29" spans="1:10" ht="12.75">
      <c r="A29" s="220">
        <v>8902</v>
      </c>
      <c r="B29" s="213" t="s">
        <v>2331</v>
      </c>
      <c r="C29" s="213">
        <v>2</v>
      </c>
      <c r="D29" s="213">
        <v>3</v>
      </c>
      <c r="E29" s="215"/>
      <c r="F29" s="215"/>
      <c r="G29" s="216" t="s">
        <v>2789</v>
      </c>
      <c r="H29" s="215">
        <v>8</v>
      </c>
      <c r="I29" s="215">
        <v>902</v>
      </c>
      <c r="J29" s="217" t="s">
        <v>2330</v>
      </c>
    </row>
    <row r="30" spans="1:10" ht="12.75">
      <c r="A30" s="220">
        <v>8903</v>
      </c>
      <c r="B30" s="213" t="s">
        <v>2333</v>
      </c>
      <c r="C30" s="213">
        <v>3</v>
      </c>
      <c r="D30" s="213">
        <v>3</v>
      </c>
      <c r="E30" s="215"/>
      <c r="F30" s="215"/>
      <c r="G30" s="216" t="s">
        <v>2789</v>
      </c>
      <c r="H30" s="215">
        <v>8</v>
      </c>
      <c r="I30" s="215">
        <v>903</v>
      </c>
      <c r="J30" s="217" t="s">
        <v>2332</v>
      </c>
    </row>
    <row r="31" spans="1:10" ht="12.75">
      <c r="A31" s="220">
        <v>9901</v>
      </c>
      <c r="B31" s="213" t="s">
        <v>2335</v>
      </c>
      <c r="C31" s="213">
        <v>1</v>
      </c>
      <c r="D31" s="213">
        <v>1</v>
      </c>
      <c r="E31" s="215"/>
      <c r="F31" s="215"/>
      <c r="G31" s="216" t="s">
        <v>2789</v>
      </c>
      <c r="H31" s="215">
        <v>9</v>
      </c>
      <c r="I31" s="215">
        <v>901</v>
      </c>
      <c r="J31" s="217" t="s">
        <v>2334</v>
      </c>
    </row>
    <row r="32" spans="1:10" ht="12.75">
      <c r="A32" s="220">
        <v>10901</v>
      </c>
      <c r="B32" s="213" t="s">
        <v>2337</v>
      </c>
      <c r="C32" s="213">
        <v>3</v>
      </c>
      <c r="D32" s="213">
        <v>3</v>
      </c>
      <c r="E32" s="215"/>
      <c r="F32" s="215"/>
      <c r="G32" s="216" t="s">
        <v>2791</v>
      </c>
      <c r="H32" s="215">
        <v>10</v>
      </c>
      <c r="I32" s="215">
        <v>901</v>
      </c>
      <c r="J32" s="217" t="s">
        <v>2336</v>
      </c>
    </row>
    <row r="33" spans="1:10" ht="12.75">
      <c r="A33" s="220">
        <v>10902</v>
      </c>
      <c r="B33" s="213" t="s">
        <v>2339</v>
      </c>
      <c r="C33" s="213">
        <v>2</v>
      </c>
      <c r="D33" s="213">
        <v>3</v>
      </c>
      <c r="E33" s="215"/>
      <c r="F33" s="215"/>
      <c r="G33" s="216" t="s">
        <v>2791</v>
      </c>
      <c r="H33" s="215">
        <v>10</v>
      </c>
      <c r="I33" s="215">
        <v>902</v>
      </c>
      <c r="J33" s="217" t="s">
        <v>2338</v>
      </c>
    </row>
    <row r="34" spans="1:10" ht="12.75">
      <c r="A34" s="220">
        <v>11901</v>
      </c>
      <c r="B34" s="213" t="s">
        <v>2341</v>
      </c>
      <c r="C34" s="213">
        <v>2</v>
      </c>
      <c r="D34" s="213">
        <v>2</v>
      </c>
      <c r="E34" s="215"/>
      <c r="F34" s="215"/>
      <c r="G34" s="216" t="s">
        <v>2791</v>
      </c>
      <c r="H34" s="215">
        <v>11</v>
      </c>
      <c r="I34" s="215">
        <v>901</v>
      </c>
      <c r="J34" s="217" t="s">
        <v>2340</v>
      </c>
    </row>
    <row r="35" spans="1:10" ht="12.75">
      <c r="A35" s="220">
        <v>11902</v>
      </c>
      <c r="B35" s="213" t="s">
        <v>2343</v>
      </c>
      <c r="C35" s="213">
        <v>2</v>
      </c>
      <c r="D35" s="213">
        <v>2</v>
      </c>
      <c r="E35" s="215"/>
      <c r="F35" s="215"/>
      <c r="G35" s="216" t="s">
        <v>2791</v>
      </c>
      <c r="H35" s="215">
        <v>11</v>
      </c>
      <c r="I35" s="215">
        <v>902</v>
      </c>
      <c r="J35" s="217" t="s">
        <v>2342</v>
      </c>
    </row>
    <row r="36" spans="1:10" ht="12.75">
      <c r="A36" s="220">
        <v>11904</v>
      </c>
      <c r="B36" s="213" t="s">
        <v>2345</v>
      </c>
      <c r="C36" s="213">
        <v>2</v>
      </c>
      <c r="D36" s="213">
        <v>2</v>
      </c>
      <c r="E36" s="215"/>
      <c r="F36" s="215"/>
      <c r="G36" s="216" t="s">
        <v>2791</v>
      </c>
      <c r="H36" s="215">
        <v>11</v>
      </c>
      <c r="I36" s="215">
        <v>904</v>
      </c>
      <c r="J36" s="217" t="s">
        <v>2344</v>
      </c>
    </row>
    <row r="37" spans="1:10" ht="12.75">
      <c r="A37" s="220">
        <v>11905</v>
      </c>
      <c r="B37" s="213" t="s">
        <v>2347</v>
      </c>
      <c r="C37" s="213">
        <v>2</v>
      </c>
      <c r="D37" s="213">
        <v>2</v>
      </c>
      <c r="E37" s="215"/>
      <c r="F37" s="215"/>
      <c r="G37" s="216" t="s">
        <v>2791</v>
      </c>
      <c r="H37" s="215">
        <v>11</v>
      </c>
      <c r="I37" s="215">
        <v>905</v>
      </c>
      <c r="J37" s="217" t="s">
        <v>2346</v>
      </c>
    </row>
    <row r="38" spans="1:10" ht="12.75">
      <c r="A38" s="220">
        <v>12901</v>
      </c>
      <c r="B38" s="213" t="s">
        <v>2349</v>
      </c>
      <c r="C38" s="213">
        <v>2</v>
      </c>
      <c r="D38" s="213">
        <v>2</v>
      </c>
      <c r="E38" s="215"/>
      <c r="F38" s="215"/>
      <c r="G38" s="216" t="s">
        <v>2791</v>
      </c>
      <c r="H38" s="215">
        <v>12</v>
      </c>
      <c r="I38" s="215">
        <v>901</v>
      </c>
      <c r="J38" s="217" t="s">
        <v>2348</v>
      </c>
    </row>
    <row r="39" spans="1:10" ht="12.75">
      <c r="A39" s="220">
        <v>13801</v>
      </c>
      <c r="B39" s="213" t="s">
        <v>2792</v>
      </c>
      <c r="C39" s="213">
        <v>4</v>
      </c>
      <c r="D39" s="213">
        <v>4</v>
      </c>
      <c r="E39" s="215"/>
      <c r="F39" s="215"/>
      <c r="G39" s="216" t="s">
        <v>2791</v>
      </c>
      <c r="H39" s="215">
        <v>13</v>
      </c>
      <c r="I39" s="215">
        <v>801</v>
      </c>
      <c r="J39" s="217" t="s">
        <v>951</v>
      </c>
    </row>
    <row r="40" spans="1:10" ht="12.75">
      <c r="A40" s="220">
        <v>13901</v>
      </c>
      <c r="B40" s="213" t="s">
        <v>2352</v>
      </c>
      <c r="C40" s="213">
        <v>1</v>
      </c>
      <c r="D40" s="213">
        <v>1</v>
      </c>
      <c r="E40" s="215"/>
      <c r="F40" s="215"/>
      <c r="G40" s="216" t="s">
        <v>2791</v>
      </c>
      <c r="H40" s="215">
        <v>13</v>
      </c>
      <c r="I40" s="215">
        <v>901</v>
      </c>
      <c r="J40" s="217" t="s">
        <v>2351</v>
      </c>
    </row>
    <row r="41" spans="1:10" ht="12.75">
      <c r="A41" s="220">
        <v>13902</v>
      </c>
      <c r="B41" s="213" t="s">
        <v>2354</v>
      </c>
      <c r="C41" s="213">
        <v>3</v>
      </c>
      <c r="D41" s="213">
        <v>3</v>
      </c>
      <c r="E41" s="215"/>
      <c r="F41" s="215"/>
      <c r="G41" s="216" t="s">
        <v>2791</v>
      </c>
      <c r="H41" s="215">
        <v>13</v>
      </c>
      <c r="I41" s="215">
        <v>902</v>
      </c>
      <c r="J41" s="217" t="s">
        <v>2353</v>
      </c>
    </row>
    <row r="42" spans="1:10" ht="12.75">
      <c r="A42" s="220">
        <v>13903</v>
      </c>
      <c r="B42" s="213" t="s">
        <v>2356</v>
      </c>
      <c r="C42" s="213">
        <v>3</v>
      </c>
      <c r="D42" s="213">
        <v>3</v>
      </c>
      <c r="E42" s="215"/>
      <c r="F42" s="215"/>
      <c r="G42" s="216" t="s">
        <v>2791</v>
      </c>
      <c r="H42" s="215">
        <v>13</v>
      </c>
      <c r="I42" s="215">
        <v>903</v>
      </c>
      <c r="J42" s="217" t="s">
        <v>2355</v>
      </c>
    </row>
    <row r="43" spans="1:10" ht="12.75">
      <c r="A43" s="220">
        <v>13905</v>
      </c>
      <c r="B43" s="213" t="s">
        <v>2358</v>
      </c>
      <c r="C43" s="213">
        <v>1</v>
      </c>
      <c r="D43" s="213">
        <v>1</v>
      </c>
      <c r="E43" s="215"/>
      <c r="F43" s="215"/>
      <c r="G43" s="216" t="s">
        <v>2791</v>
      </c>
      <c r="H43" s="215">
        <v>13</v>
      </c>
      <c r="I43" s="215">
        <v>905</v>
      </c>
      <c r="J43" s="217" t="s">
        <v>2357</v>
      </c>
    </row>
    <row r="44" spans="1:10" ht="12.75">
      <c r="A44" s="220">
        <v>14801</v>
      </c>
      <c r="B44" s="213" t="s">
        <v>2793</v>
      </c>
      <c r="C44" s="213">
        <v>4</v>
      </c>
      <c r="D44" s="213">
        <v>4</v>
      </c>
      <c r="E44" s="215"/>
      <c r="F44" s="215"/>
      <c r="G44" s="216" t="s">
        <v>2791</v>
      </c>
      <c r="H44" s="215">
        <v>14</v>
      </c>
      <c r="I44" s="215">
        <v>801</v>
      </c>
      <c r="J44" s="217" t="s">
        <v>952</v>
      </c>
    </row>
    <row r="45" spans="1:10" ht="12.75">
      <c r="A45" s="220">
        <v>14802</v>
      </c>
      <c r="B45" s="213" t="s">
        <v>2794</v>
      </c>
      <c r="C45" s="213">
        <v>4</v>
      </c>
      <c r="D45" s="213">
        <v>4</v>
      </c>
      <c r="E45" s="215"/>
      <c r="F45" s="215"/>
      <c r="G45" s="216" t="s">
        <v>2791</v>
      </c>
      <c r="H45" s="215">
        <v>14</v>
      </c>
      <c r="I45" s="215">
        <v>802</v>
      </c>
      <c r="J45" s="217" t="s">
        <v>953</v>
      </c>
    </row>
    <row r="46" spans="1:10" ht="12.75">
      <c r="A46" s="220">
        <v>14803</v>
      </c>
      <c r="B46" s="213" t="s">
        <v>2795</v>
      </c>
      <c r="C46" s="213">
        <v>4</v>
      </c>
      <c r="D46" s="213">
        <v>4</v>
      </c>
      <c r="E46" s="215"/>
      <c r="F46" s="215"/>
      <c r="G46" s="216" t="s">
        <v>2791</v>
      </c>
      <c r="H46" s="215">
        <v>14</v>
      </c>
      <c r="I46" s="215">
        <v>803</v>
      </c>
      <c r="J46" s="217" t="s">
        <v>954</v>
      </c>
    </row>
    <row r="47" spans="1:10" ht="12.75">
      <c r="A47" s="220">
        <v>14804</v>
      </c>
      <c r="B47" s="213" t="s">
        <v>2796</v>
      </c>
      <c r="C47" s="213">
        <v>4</v>
      </c>
      <c r="D47" s="213">
        <v>4</v>
      </c>
      <c r="E47" s="215"/>
      <c r="F47" s="215"/>
      <c r="G47" s="216" t="s">
        <v>2791</v>
      </c>
      <c r="H47" s="215">
        <v>14</v>
      </c>
      <c r="I47" s="215">
        <v>804</v>
      </c>
      <c r="J47" s="217" t="s">
        <v>955</v>
      </c>
    </row>
    <row r="48" spans="1:10" ht="12.75">
      <c r="A48" s="220">
        <v>14901</v>
      </c>
      <c r="B48" s="213" t="s">
        <v>2360</v>
      </c>
      <c r="C48" s="213">
        <v>2</v>
      </c>
      <c r="D48" s="213">
        <v>2</v>
      </c>
      <c r="E48" s="215"/>
      <c r="F48" s="215"/>
      <c r="G48" s="216" t="s">
        <v>2791</v>
      </c>
      <c r="H48" s="215">
        <v>14</v>
      </c>
      <c r="I48" s="215">
        <v>901</v>
      </c>
      <c r="J48" s="217" t="s">
        <v>2359</v>
      </c>
    </row>
    <row r="49" spans="1:10" ht="12.75">
      <c r="A49" s="220">
        <v>14902</v>
      </c>
      <c r="B49" s="213" t="s">
        <v>2362</v>
      </c>
      <c r="C49" s="213">
        <v>1</v>
      </c>
      <c r="D49" s="213">
        <v>2</v>
      </c>
      <c r="E49" s="215"/>
      <c r="F49" s="215"/>
      <c r="G49" s="216" t="s">
        <v>2791</v>
      </c>
      <c r="H49" s="215">
        <v>14</v>
      </c>
      <c r="I49" s="215">
        <v>902</v>
      </c>
      <c r="J49" s="217" t="s">
        <v>2361</v>
      </c>
    </row>
    <row r="50" spans="1:10" ht="12.75">
      <c r="A50" s="220">
        <v>14903</v>
      </c>
      <c r="B50" s="213" t="s">
        <v>2364</v>
      </c>
      <c r="C50" s="213">
        <v>2</v>
      </c>
      <c r="D50" s="213">
        <v>2</v>
      </c>
      <c r="E50" s="215"/>
      <c r="F50" s="215"/>
      <c r="G50" s="216" t="s">
        <v>2791</v>
      </c>
      <c r="H50" s="215">
        <v>14</v>
      </c>
      <c r="I50" s="215">
        <v>903</v>
      </c>
      <c r="J50" s="217" t="s">
        <v>2363</v>
      </c>
    </row>
    <row r="51" spans="1:10" ht="12.75">
      <c r="A51" s="220">
        <v>14905</v>
      </c>
      <c r="B51" s="213" t="s">
        <v>2366</v>
      </c>
      <c r="C51" s="213">
        <v>1</v>
      </c>
      <c r="D51" s="213">
        <v>1</v>
      </c>
      <c r="E51" s="215"/>
      <c r="F51" s="215"/>
      <c r="G51" s="216" t="s">
        <v>2791</v>
      </c>
      <c r="H51" s="215">
        <v>14</v>
      </c>
      <c r="I51" s="215">
        <v>905</v>
      </c>
      <c r="J51" s="217" t="s">
        <v>2365</v>
      </c>
    </row>
    <row r="52" spans="1:10" ht="12.75">
      <c r="A52" s="220">
        <v>14906</v>
      </c>
      <c r="B52" s="213" t="s">
        <v>2368</v>
      </c>
      <c r="C52" s="213">
        <v>1</v>
      </c>
      <c r="D52" s="213">
        <v>1</v>
      </c>
      <c r="E52" s="215"/>
      <c r="F52" s="215"/>
      <c r="G52" s="216" t="s">
        <v>2791</v>
      </c>
      <c r="H52" s="215">
        <v>14</v>
      </c>
      <c r="I52" s="215">
        <v>906</v>
      </c>
      <c r="J52" s="217" t="s">
        <v>2367</v>
      </c>
    </row>
    <row r="53" spans="1:10" ht="12.75">
      <c r="A53" s="220">
        <v>14907</v>
      </c>
      <c r="B53" s="213" t="s">
        <v>2370</v>
      </c>
      <c r="C53" s="213">
        <v>1</v>
      </c>
      <c r="D53" s="213">
        <v>1</v>
      </c>
      <c r="E53" s="215"/>
      <c r="F53" s="215"/>
      <c r="G53" s="216" t="s">
        <v>2791</v>
      </c>
      <c r="H53" s="215">
        <v>14</v>
      </c>
      <c r="I53" s="215">
        <v>907</v>
      </c>
      <c r="J53" s="217" t="s">
        <v>2369</v>
      </c>
    </row>
    <row r="54" spans="1:10" ht="12.75">
      <c r="A54" s="220">
        <v>14908</v>
      </c>
      <c r="B54" s="213" t="s">
        <v>2372</v>
      </c>
      <c r="C54" s="213">
        <v>3</v>
      </c>
      <c r="D54" s="213">
        <v>3</v>
      </c>
      <c r="E54" s="215"/>
      <c r="F54" s="215"/>
      <c r="G54" s="216" t="s">
        <v>2791</v>
      </c>
      <c r="H54" s="215">
        <v>14</v>
      </c>
      <c r="I54" s="215">
        <v>908</v>
      </c>
      <c r="J54" s="217" t="s">
        <v>2371</v>
      </c>
    </row>
    <row r="55" spans="1:10" ht="12.75">
      <c r="A55" s="220">
        <v>14909</v>
      </c>
      <c r="B55" s="213" t="s">
        <v>2374</v>
      </c>
      <c r="C55" s="213">
        <v>3</v>
      </c>
      <c r="D55" s="213">
        <v>2</v>
      </c>
      <c r="E55" s="215"/>
      <c r="F55" s="215"/>
      <c r="G55" s="216" t="s">
        <v>2791</v>
      </c>
      <c r="H55" s="215">
        <v>14</v>
      </c>
      <c r="I55" s="215">
        <v>909</v>
      </c>
      <c r="J55" s="217" t="s">
        <v>2373</v>
      </c>
    </row>
    <row r="56" spans="1:10" ht="12.75">
      <c r="A56" s="220">
        <v>14910</v>
      </c>
      <c r="B56" s="213" t="s">
        <v>2376</v>
      </c>
      <c r="C56" s="213">
        <v>2</v>
      </c>
      <c r="D56" s="213">
        <v>2</v>
      </c>
      <c r="E56" s="215"/>
      <c r="F56" s="215"/>
      <c r="G56" s="216" t="s">
        <v>2791</v>
      </c>
      <c r="H56" s="215">
        <v>14</v>
      </c>
      <c r="I56" s="215">
        <v>910</v>
      </c>
      <c r="J56" s="217" t="s">
        <v>2375</v>
      </c>
    </row>
    <row r="57" spans="1:10" ht="12.75">
      <c r="A57" s="220">
        <v>15801</v>
      </c>
      <c r="B57" s="213" t="s">
        <v>2797</v>
      </c>
      <c r="C57" s="213">
        <v>4</v>
      </c>
      <c r="D57" s="213">
        <v>4</v>
      </c>
      <c r="E57" s="215"/>
      <c r="F57" s="215"/>
      <c r="G57" s="216" t="s">
        <v>2791</v>
      </c>
      <c r="H57" s="215">
        <v>15</v>
      </c>
      <c r="I57" s="215">
        <v>801</v>
      </c>
      <c r="J57" s="217" t="s">
        <v>956</v>
      </c>
    </row>
    <row r="58" spans="1:10" ht="12.75">
      <c r="A58" s="220">
        <v>15802</v>
      </c>
      <c r="B58" s="213" t="s">
        <v>2798</v>
      </c>
      <c r="C58" s="213">
        <v>4</v>
      </c>
      <c r="D58" s="213">
        <v>4</v>
      </c>
      <c r="E58" s="215"/>
      <c r="F58" s="215"/>
      <c r="G58" s="216" t="s">
        <v>2791</v>
      </c>
      <c r="H58" s="215">
        <v>15</v>
      </c>
      <c r="I58" s="215">
        <v>802</v>
      </c>
      <c r="J58" s="217" t="s">
        <v>957</v>
      </c>
    </row>
    <row r="59" spans="1:10" ht="12.75">
      <c r="A59" s="220">
        <v>15803</v>
      </c>
      <c r="B59" s="213" t="s">
        <v>2799</v>
      </c>
      <c r="C59" s="213">
        <v>4</v>
      </c>
      <c r="D59" s="213">
        <v>4</v>
      </c>
      <c r="E59" s="215"/>
      <c r="F59" s="215"/>
      <c r="G59" s="216" t="s">
        <v>2791</v>
      </c>
      <c r="H59" s="215">
        <v>15</v>
      </c>
      <c r="I59" s="215">
        <v>803</v>
      </c>
      <c r="J59" s="217" t="s">
        <v>958</v>
      </c>
    </row>
    <row r="60" spans="1:10" ht="12.75">
      <c r="A60" s="220">
        <v>15805</v>
      </c>
      <c r="B60" s="213" t="s">
        <v>2800</v>
      </c>
      <c r="C60" s="213">
        <v>4</v>
      </c>
      <c r="D60" s="213">
        <v>4</v>
      </c>
      <c r="E60" s="215"/>
      <c r="F60" s="215"/>
      <c r="G60" s="216" t="s">
        <v>2791</v>
      </c>
      <c r="H60" s="215">
        <v>15</v>
      </c>
      <c r="I60" s="215">
        <v>805</v>
      </c>
      <c r="J60" s="217" t="s">
        <v>959</v>
      </c>
    </row>
    <row r="61" spans="1:10" ht="12.75">
      <c r="A61" s="220">
        <v>15806</v>
      </c>
      <c r="B61" s="213" t="s">
        <v>2801</v>
      </c>
      <c r="C61" s="213">
        <v>4</v>
      </c>
      <c r="D61" s="213">
        <v>4</v>
      </c>
      <c r="E61" s="215"/>
      <c r="F61" s="215"/>
      <c r="G61" s="216" t="s">
        <v>2791</v>
      </c>
      <c r="H61" s="215">
        <v>15</v>
      </c>
      <c r="I61" s="215">
        <v>806</v>
      </c>
      <c r="J61" s="217" t="s">
        <v>960</v>
      </c>
    </row>
    <row r="62" spans="1:10" ht="12.75">
      <c r="A62" s="220">
        <v>15807</v>
      </c>
      <c r="B62" s="213" t="s">
        <v>0</v>
      </c>
      <c r="C62" s="213">
        <v>4</v>
      </c>
      <c r="D62" s="213">
        <v>4</v>
      </c>
      <c r="E62" s="215"/>
      <c r="F62" s="215"/>
      <c r="G62" s="216" t="s">
        <v>2791</v>
      </c>
      <c r="H62" s="215">
        <v>15</v>
      </c>
      <c r="I62" s="215">
        <v>807</v>
      </c>
      <c r="J62" s="217" t="s">
        <v>961</v>
      </c>
    </row>
    <row r="63" spans="1:10" ht="12.75">
      <c r="A63" s="220">
        <v>15808</v>
      </c>
      <c r="B63" s="213" t="s">
        <v>943</v>
      </c>
      <c r="C63" s="213">
        <v>4</v>
      </c>
      <c r="D63" s="213">
        <v>4</v>
      </c>
      <c r="E63" s="215"/>
      <c r="F63" s="215"/>
      <c r="G63" s="216" t="s">
        <v>2791</v>
      </c>
      <c r="H63" s="215">
        <v>15</v>
      </c>
      <c r="I63" s="215">
        <v>808</v>
      </c>
      <c r="J63" s="217" t="s">
        <v>962</v>
      </c>
    </row>
    <row r="64" spans="1:10" ht="12.75">
      <c r="A64" s="220">
        <v>15809</v>
      </c>
      <c r="B64" s="213" t="s">
        <v>1</v>
      </c>
      <c r="C64" s="213">
        <v>4</v>
      </c>
      <c r="D64" s="213">
        <v>4</v>
      </c>
      <c r="E64" s="215"/>
      <c r="F64" s="215"/>
      <c r="G64" s="216" t="s">
        <v>2791</v>
      </c>
      <c r="H64" s="215">
        <v>15</v>
      </c>
      <c r="I64" s="215">
        <v>809</v>
      </c>
      <c r="J64" s="217" t="s">
        <v>963</v>
      </c>
    </row>
    <row r="65" spans="1:10" ht="12.75">
      <c r="A65" s="220">
        <v>15810</v>
      </c>
      <c r="B65" s="213" t="s">
        <v>2</v>
      </c>
      <c r="C65" s="213">
        <v>4</v>
      </c>
      <c r="D65" s="213">
        <v>4</v>
      </c>
      <c r="E65" s="215"/>
      <c r="F65" s="215"/>
      <c r="G65" s="216" t="s">
        <v>2791</v>
      </c>
      <c r="H65" s="215">
        <v>15</v>
      </c>
      <c r="I65" s="215">
        <v>810</v>
      </c>
      <c r="J65" s="217" t="s">
        <v>964</v>
      </c>
    </row>
    <row r="66" spans="1:10" ht="12.75">
      <c r="A66" s="220">
        <v>15811</v>
      </c>
      <c r="B66" s="213" t="s">
        <v>3</v>
      </c>
      <c r="C66" s="213">
        <v>4</v>
      </c>
      <c r="D66" s="213">
        <v>4</v>
      </c>
      <c r="E66" s="215"/>
      <c r="F66" s="215"/>
      <c r="G66" s="216" t="s">
        <v>2791</v>
      </c>
      <c r="H66" s="215">
        <v>15</v>
      </c>
      <c r="I66" s="215">
        <v>811</v>
      </c>
      <c r="J66" s="217" t="s">
        <v>965</v>
      </c>
    </row>
    <row r="67" spans="1:10" ht="12.75">
      <c r="A67" s="220">
        <v>15812</v>
      </c>
      <c r="B67" s="213" t="s">
        <v>4</v>
      </c>
      <c r="C67" s="213">
        <v>4</v>
      </c>
      <c r="D67" s="213">
        <v>4</v>
      </c>
      <c r="E67" s="215"/>
      <c r="F67" s="215"/>
      <c r="G67" s="216" t="s">
        <v>2791</v>
      </c>
      <c r="H67" s="215">
        <v>15</v>
      </c>
      <c r="I67" s="215">
        <v>812</v>
      </c>
      <c r="J67" s="217" t="s">
        <v>966</v>
      </c>
    </row>
    <row r="68" spans="1:10" ht="12.75">
      <c r="A68" s="220">
        <v>15813</v>
      </c>
      <c r="B68" s="213" t="s">
        <v>5</v>
      </c>
      <c r="C68" s="213">
        <v>4</v>
      </c>
      <c r="D68" s="213">
        <v>4</v>
      </c>
      <c r="E68" s="215"/>
      <c r="F68" s="215"/>
      <c r="G68" s="216" t="s">
        <v>2791</v>
      </c>
      <c r="H68" s="215">
        <v>15</v>
      </c>
      <c r="I68" s="215">
        <v>813</v>
      </c>
      <c r="J68" s="217" t="s">
        <v>967</v>
      </c>
    </row>
    <row r="69" spans="1:10" ht="12.75">
      <c r="A69" s="220">
        <v>15814</v>
      </c>
      <c r="B69" s="213" t="s">
        <v>6</v>
      </c>
      <c r="C69" s="213">
        <v>4</v>
      </c>
      <c r="D69" s="213">
        <v>4</v>
      </c>
      <c r="E69" s="215"/>
      <c r="F69" s="215"/>
      <c r="G69" s="216" t="s">
        <v>2791</v>
      </c>
      <c r="H69" s="215">
        <v>15</v>
      </c>
      <c r="I69" s="215">
        <v>814</v>
      </c>
      <c r="J69" s="217" t="s">
        <v>968</v>
      </c>
    </row>
    <row r="70" spans="1:10" ht="12.75">
      <c r="A70" s="220">
        <v>15815</v>
      </c>
      <c r="B70" s="213" t="s">
        <v>7</v>
      </c>
      <c r="C70" s="213">
        <v>4</v>
      </c>
      <c r="D70" s="213">
        <v>4</v>
      </c>
      <c r="E70" s="215"/>
      <c r="F70" s="215"/>
      <c r="G70" s="216" t="s">
        <v>2791</v>
      </c>
      <c r="H70" s="215">
        <v>15</v>
      </c>
      <c r="I70" s="215">
        <v>815</v>
      </c>
      <c r="J70" s="217" t="s">
        <v>969</v>
      </c>
    </row>
    <row r="71" spans="1:10" ht="12.75">
      <c r="A71" s="220">
        <v>15816</v>
      </c>
      <c r="B71" s="213" t="s">
        <v>8</v>
      </c>
      <c r="C71" s="213">
        <v>4</v>
      </c>
      <c r="D71" s="213">
        <v>4</v>
      </c>
      <c r="E71" s="215"/>
      <c r="F71" s="215"/>
      <c r="G71" s="216" t="s">
        <v>2791</v>
      </c>
      <c r="H71" s="215">
        <v>15</v>
      </c>
      <c r="I71" s="215">
        <v>816</v>
      </c>
      <c r="J71" s="217" t="s">
        <v>970</v>
      </c>
    </row>
    <row r="72" spans="1:10" ht="12.75">
      <c r="A72" s="220">
        <v>15817</v>
      </c>
      <c r="B72" s="213" t="s">
        <v>9</v>
      </c>
      <c r="C72" s="213">
        <v>4</v>
      </c>
      <c r="D72" s="213">
        <v>4</v>
      </c>
      <c r="E72" s="215"/>
      <c r="F72" s="215"/>
      <c r="G72" s="216" t="s">
        <v>2791</v>
      </c>
      <c r="H72" s="215">
        <v>15</v>
      </c>
      <c r="I72" s="215">
        <v>817</v>
      </c>
      <c r="J72" s="217" t="s">
        <v>971</v>
      </c>
    </row>
    <row r="73" spans="1:10" ht="12.75">
      <c r="A73" s="220">
        <v>15819</v>
      </c>
      <c r="B73" s="213" t="s">
        <v>13</v>
      </c>
      <c r="C73" s="213">
        <v>4</v>
      </c>
      <c r="D73" s="213">
        <v>4</v>
      </c>
      <c r="E73" s="215"/>
      <c r="F73" s="215"/>
      <c r="G73" s="216" t="s">
        <v>2791</v>
      </c>
      <c r="H73" s="215">
        <v>15</v>
      </c>
      <c r="I73" s="215">
        <v>819</v>
      </c>
      <c r="J73" s="217" t="s">
        <v>972</v>
      </c>
    </row>
    <row r="74" spans="1:10" ht="12.75">
      <c r="A74" s="220">
        <v>15820</v>
      </c>
      <c r="B74" s="213" t="s">
        <v>14</v>
      </c>
      <c r="C74" s="213">
        <v>4</v>
      </c>
      <c r="D74" s="213">
        <v>4</v>
      </c>
      <c r="E74" s="215"/>
      <c r="F74" s="215"/>
      <c r="G74" s="216" t="s">
        <v>2791</v>
      </c>
      <c r="H74" s="215">
        <v>15</v>
      </c>
      <c r="I74" s="215">
        <v>820</v>
      </c>
      <c r="J74" s="217" t="s">
        <v>973</v>
      </c>
    </row>
    <row r="75" spans="1:10" ht="12.75">
      <c r="A75" s="220">
        <v>15822</v>
      </c>
      <c r="B75" s="213" t="s">
        <v>15</v>
      </c>
      <c r="C75" s="213">
        <v>4</v>
      </c>
      <c r="D75" s="213">
        <v>4</v>
      </c>
      <c r="E75" s="215"/>
      <c r="F75" s="215"/>
      <c r="G75" s="216" t="s">
        <v>2791</v>
      </c>
      <c r="H75" s="215">
        <v>15</v>
      </c>
      <c r="I75" s="215">
        <v>822</v>
      </c>
      <c r="J75" s="217" t="s">
        <v>974</v>
      </c>
    </row>
    <row r="76" spans="1:10" ht="12.75">
      <c r="A76" s="220">
        <v>15823</v>
      </c>
      <c r="B76" s="213" t="s">
        <v>16</v>
      </c>
      <c r="C76" s="213">
        <v>4</v>
      </c>
      <c r="D76" s="213">
        <v>4</v>
      </c>
      <c r="E76" s="215"/>
      <c r="F76" s="215"/>
      <c r="G76" s="216" t="s">
        <v>2791</v>
      </c>
      <c r="H76" s="215">
        <v>15</v>
      </c>
      <c r="I76" s="215">
        <v>823</v>
      </c>
      <c r="J76" s="217" t="s">
        <v>975</v>
      </c>
    </row>
    <row r="77" spans="1:10" ht="12.75">
      <c r="A77" s="220">
        <v>15824</v>
      </c>
      <c r="B77" s="213" t="s">
        <v>17</v>
      </c>
      <c r="C77" s="213">
        <v>4</v>
      </c>
      <c r="D77" s="213">
        <v>4</v>
      </c>
      <c r="E77" s="215"/>
      <c r="F77" s="215"/>
      <c r="G77" s="216" t="s">
        <v>2791</v>
      </c>
      <c r="H77" s="215">
        <v>15</v>
      </c>
      <c r="I77" s="215">
        <v>824</v>
      </c>
      <c r="J77" s="217" t="s">
        <v>976</v>
      </c>
    </row>
    <row r="78" spans="1:10" ht="12.75">
      <c r="A78" s="220">
        <v>15825</v>
      </c>
      <c r="B78" s="213" t="s">
        <v>18</v>
      </c>
      <c r="C78" s="213">
        <v>4</v>
      </c>
      <c r="D78" s="213">
        <v>4</v>
      </c>
      <c r="E78" s="215"/>
      <c r="F78" s="215"/>
      <c r="G78" s="216" t="s">
        <v>2791</v>
      </c>
      <c r="H78" s="215">
        <v>15</v>
      </c>
      <c r="I78" s="215">
        <v>825</v>
      </c>
      <c r="J78" s="217" t="s">
        <v>977</v>
      </c>
    </row>
    <row r="79" spans="1:10" ht="12.75">
      <c r="A79" s="220">
        <v>15826</v>
      </c>
      <c r="B79" s="213" t="s">
        <v>19</v>
      </c>
      <c r="C79" s="213">
        <v>4</v>
      </c>
      <c r="D79" s="213">
        <v>4</v>
      </c>
      <c r="E79" s="215"/>
      <c r="F79" s="215"/>
      <c r="G79" s="216" t="s">
        <v>2791</v>
      </c>
      <c r="H79" s="215">
        <v>15</v>
      </c>
      <c r="I79" s="215">
        <v>826</v>
      </c>
      <c r="J79" s="217" t="s">
        <v>978</v>
      </c>
    </row>
    <row r="80" spans="1:10" ht="12.75">
      <c r="A80" s="220">
        <v>15827</v>
      </c>
      <c r="B80" s="213" t="s">
        <v>20</v>
      </c>
      <c r="C80" s="213">
        <v>4</v>
      </c>
      <c r="D80" s="213">
        <v>4</v>
      </c>
      <c r="E80" s="215"/>
      <c r="F80" s="215"/>
      <c r="G80" s="216" t="s">
        <v>2791</v>
      </c>
      <c r="H80" s="215">
        <v>15</v>
      </c>
      <c r="I80" s="215">
        <v>827</v>
      </c>
      <c r="J80" s="217" t="s">
        <v>979</v>
      </c>
    </row>
    <row r="81" spans="1:10" ht="12.75">
      <c r="A81" s="220">
        <v>15828</v>
      </c>
      <c r="B81" s="213" t="s">
        <v>21</v>
      </c>
      <c r="C81" s="213">
        <v>4</v>
      </c>
      <c r="D81" s="213">
        <v>4</v>
      </c>
      <c r="E81" s="215"/>
      <c r="F81" s="215"/>
      <c r="G81" s="216" t="s">
        <v>2791</v>
      </c>
      <c r="H81" s="215">
        <v>15</v>
      </c>
      <c r="I81" s="215">
        <v>828</v>
      </c>
      <c r="J81" s="217" t="s">
        <v>980</v>
      </c>
    </row>
    <row r="82" spans="1:10" ht="12.75">
      <c r="A82" s="220">
        <v>15829</v>
      </c>
      <c r="B82" s="213" t="s">
        <v>944</v>
      </c>
      <c r="C82" s="213">
        <v>4</v>
      </c>
      <c r="D82" s="213">
        <v>4</v>
      </c>
      <c r="E82" s="215"/>
      <c r="F82" s="215"/>
      <c r="G82" s="216" t="s">
        <v>2791</v>
      </c>
      <c r="H82" s="215">
        <v>15</v>
      </c>
      <c r="I82" s="215">
        <v>829</v>
      </c>
      <c r="J82" s="217" t="s">
        <v>981</v>
      </c>
    </row>
    <row r="83" spans="1:10" ht="12.75">
      <c r="A83" s="220">
        <v>15830</v>
      </c>
      <c r="B83" s="213" t="s">
        <v>22</v>
      </c>
      <c r="C83" s="213">
        <v>4</v>
      </c>
      <c r="D83" s="213">
        <v>4</v>
      </c>
      <c r="E83" s="215"/>
      <c r="F83" s="215"/>
      <c r="G83" s="216" t="s">
        <v>2791</v>
      </c>
      <c r="H83" s="215">
        <v>15</v>
      </c>
      <c r="I83" s="215">
        <v>830</v>
      </c>
      <c r="J83" s="217" t="s">
        <v>982</v>
      </c>
    </row>
    <row r="84" spans="1:10" ht="12.75">
      <c r="A84" s="220">
        <v>15901</v>
      </c>
      <c r="B84" s="213" t="s">
        <v>2378</v>
      </c>
      <c r="C84" s="213">
        <v>3</v>
      </c>
      <c r="D84" s="213">
        <v>3</v>
      </c>
      <c r="E84" s="215"/>
      <c r="F84" s="215"/>
      <c r="G84" s="216" t="s">
        <v>2791</v>
      </c>
      <c r="H84" s="215">
        <v>15</v>
      </c>
      <c r="I84" s="215">
        <v>901</v>
      </c>
      <c r="J84" s="217" t="s">
        <v>2377</v>
      </c>
    </row>
    <row r="85" spans="1:10" ht="12.75">
      <c r="A85" s="220">
        <v>15904</v>
      </c>
      <c r="B85" s="213" t="s">
        <v>2380</v>
      </c>
      <c r="C85" s="213">
        <v>1</v>
      </c>
      <c r="D85" s="213">
        <v>1</v>
      </c>
      <c r="E85" s="215"/>
      <c r="F85" s="215"/>
      <c r="G85" s="216" t="s">
        <v>2791</v>
      </c>
      <c r="H85" s="215">
        <v>15</v>
      </c>
      <c r="I85" s="215">
        <v>904</v>
      </c>
      <c r="J85" s="217" t="s">
        <v>2379</v>
      </c>
    </row>
    <row r="86" spans="1:10" ht="12.75">
      <c r="A86" s="220">
        <v>15905</v>
      </c>
      <c r="B86" s="213" t="s">
        <v>2382</v>
      </c>
      <c r="C86" s="213">
        <v>1</v>
      </c>
      <c r="D86" s="213">
        <v>1</v>
      </c>
      <c r="E86" s="215"/>
      <c r="F86" s="215"/>
      <c r="G86" s="216" t="s">
        <v>2791</v>
      </c>
      <c r="H86" s="215">
        <v>15</v>
      </c>
      <c r="I86" s="215">
        <v>905</v>
      </c>
      <c r="J86" s="217" t="s">
        <v>2381</v>
      </c>
    </row>
    <row r="87" spans="1:10" ht="12.75">
      <c r="A87" s="220">
        <v>15906</v>
      </c>
      <c r="B87" s="213" t="s">
        <v>2384</v>
      </c>
      <c r="C87" s="213">
        <v>1</v>
      </c>
      <c r="D87" s="213">
        <v>1</v>
      </c>
      <c r="E87" s="215"/>
      <c r="F87" s="215"/>
      <c r="G87" s="216" t="s">
        <v>2791</v>
      </c>
      <c r="H87" s="215">
        <v>15</v>
      </c>
      <c r="I87" s="215">
        <v>906</v>
      </c>
      <c r="J87" s="217" t="s">
        <v>2383</v>
      </c>
    </row>
    <row r="88" spans="1:10" ht="12.75">
      <c r="A88" s="220">
        <v>15907</v>
      </c>
      <c r="B88" s="213" t="s">
        <v>2386</v>
      </c>
      <c r="C88" s="213">
        <v>2</v>
      </c>
      <c r="D88" s="213">
        <v>2</v>
      </c>
      <c r="E88" s="215"/>
      <c r="F88" s="215"/>
      <c r="G88" s="216" t="s">
        <v>2791</v>
      </c>
      <c r="H88" s="215">
        <v>15</v>
      </c>
      <c r="I88" s="215">
        <v>907</v>
      </c>
      <c r="J88" s="217" t="s">
        <v>2385</v>
      </c>
    </row>
    <row r="89" spans="1:10" ht="12.75">
      <c r="A89" s="220">
        <v>15908</v>
      </c>
      <c r="B89" s="213" t="s">
        <v>2388</v>
      </c>
      <c r="C89" s="213">
        <v>1</v>
      </c>
      <c r="D89" s="213">
        <v>1</v>
      </c>
      <c r="E89" s="215"/>
      <c r="F89" s="215"/>
      <c r="G89" s="216" t="s">
        <v>2791</v>
      </c>
      <c r="H89" s="215">
        <v>15</v>
      </c>
      <c r="I89" s="215">
        <v>908</v>
      </c>
      <c r="J89" s="217" t="s">
        <v>2387</v>
      </c>
    </row>
    <row r="90" spans="1:10" ht="12.75">
      <c r="A90" s="220">
        <v>15909</v>
      </c>
      <c r="B90" s="213" t="s">
        <v>2390</v>
      </c>
      <c r="C90" s="213">
        <v>1</v>
      </c>
      <c r="D90" s="213">
        <v>1</v>
      </c>
      <c r="E90" s="215"/>
      <c r="F90" s="215"/>
      <c r="G90" s="216" t="s">
        <v>2791</v>
      </c>
      <c r="H90" s="215">
        <v>15</v>
      </c>
      <c r="I90" s="215">
        <v>909</v>
      </c>
      <c r="J90" s="217" t="s">
        <v>2389</v>
      </c>
    </row>
    <row r="91" spans="1:10" ht="12.75">
      <c r="A91" s="220">
        <v>15910</v>
      </c>
      <c r="B91" s="213" t="s">
        <v>2392</v>
      </c>
      <c r="C91" s="213">
        <v>3</v>
      </c>
      <c r="D91" s="213">
        <v>3</v>
      </c>
      <c r="E91" s="215"/>
      <c r="F91" s="215"/>
      <c r="G91" s="216" t="s">
        <v>2791</v>
      </c>
      <c r="H91" s="215">
        <v>15</v>
      </c>
      <c r="I91" s="215">
        <v>910</v>
      </c>
      <c r="J91" s="217" t="s">
        <v>2391</v>
      </c>
    </row>
    <row r="92" spans="1:10" ht="12.75">
      <c r="A92" s="220">
        <v>15911</v>
      </c>
      <c r="B92" s="213" t="s">
        <v>2394</v>
      </c>
      <c r="C92" s="213">
        <v>2</v>
      </c>
      <c r="D92" s="213">
        <v>2</v>
      </c>
      <c r="E92" s="215"/>
      <c r="F92" s="215"/>
      <c r="G92" s="216" t="s">
        <v>2791</v>
      </c>
      <c r="H92" s="215">
        <v>15</v>
      </c>
      <c r="I92" s="215">
        <v>911</v>
      </c>
      <c r="J92" s="217" t="s">
        <v>2393</v>
      </c>
    </row>
    <row r="93" spans="1:10" ht="12.75">
      <c r="A93" s="220">
        <v>15912</v>
      </c>
      <c r="B93" s="213" t="s">
        <v>2396</v>
      </c>
      <c r="C93" s="213">
        <v>1</v>
      </c>
      <c r="D93" s="213">
        <v>1</v>
      </c>
      <c r="E93" s="215"/>
      <c r="F93" s="215"/>
      <c r="G93" s="216" t="s">
        <v>2791</v>
      </c>
      <c r="H93" s="215">
        <v>15</v>
      </c>
      <c r="I93" s="215">
        <v>912</v>
      </c>
      <c r="J93" s="217" t="s">
        <v>2395</v>
      </c>
    </row>
    <row r="94" spans="1:10" ht="12.75">
      <c r="A94" s="220">
        <v>15913</v>
      </c>
      <c r="B94" s="213" t="s">
        <v>2398</v>
      </c>
      <c r="C94" s="213">
        <v>1</v>
      </c>
      <c r="D94" s="213">
        <v>1</v>
      </c>
      <c r="E94" s="215"/>
      <c r="F94" s="215"/>
      <c r="G94" s="216" t="s">
        <v>2791</v>
      </c>
      <c r="H94" s="215">
        <v>15</v>
      </c>
      <c r="I94" s="215">
        <v>913</v>
      </c>
      <c r="J94" s="217" t="s">
        <v>2397</v>
      </c>
    </row>
    <row r="95" spans="1:10" ht="12.75">
      <c r="A95" s="220">
        <v>15914</v>
      </c>
      <c r="B95" s="213" t="s">
        <v>2400</v>
      </c>
      <c r="C95" s="213">
        <v>1</v>
      </c>
      <c r="D95" s="213">
        <v>1</v>
      </c>
      <c r="E95" s="215"/>
      <c r="F95" s="215"/>
      <c r="G95" s="216" t="s">
        <v>2791</v>
      </c>
      <c r="H95" s="215">
        <v>15</v>
      </c>
      <c r="I95" s="215">
        <v>914</v>
      </c>
      <c r="J95" s="217" t="s">
        <v>2399</v>
      </c>
    </row>
    <row r="96" spans="1:10" ht="12.75">
      <c r="A96" s="220">
        <v>15915</v>
      </c>
      <c r="B96" s="213" t="s">
        <v>2402</v>
      </c>
      <c r="C96" s="213">
        <v>2</v>
      </c>
      <c r="D96" s="213">
        <v>2</v>
      </c>
      <c r="E96" s="215"/>
      <c r="F96" s="215"/>
      <c r="G96" s="216" t="s">
        <v>2791</v>
      </c>
      <c r="H96" s="215">
        <v>15</v>
      </c>
      <c r="I96" s="215">
        <v>915</v>
      </c>
      <c r="J96" s="217" t="s">
        <v>2401</v>
      </c>
    </row>
    <row r="97" spans="1:10" ht="12.75">
      <c r="A97" s="220">
        <v>15916</v>
      </c>
      <c r="B97" s="213" t="s">
        <v>2404</v>
      </c>
      <c r="C97" s="213">
        <v>2</v>
      </c>
      <c r="D97" s="213">
        <v>2</v>
      </c>
      <c r="E97" s="215"/>
      <c r="F97" s="215"/>
      <c r="G97" s="216" t="s">
        <v>2791</v>
      </c>
      <c r="H97" s="215">
        <v>15</v>
      </c>
      <c r="I97" s="215">
        <v>916</v>
      </c>
      <c r="J97" s="217" t="s">
        <v>2403</v>
      </c>
    </row>
    <row r="98" spans="1:10" ht="12.75">
      <c r="A98" s="220">
        <v>15917</v>
      </c>
      <c r="B98" s="213" t="s">
        <v>2406</v>
      </c>
      <c r="C98" s="213">
        <v>1</v>
      </c>
      <c r="D98" s="213">
        <v>1</v>
      </c>
      <c r="E98" s="215"/>
      <c r="F98" s="215"/>
      <c r="G98" s="216" t="s">
        <v>2791</v>
      </c>
      <c r="H98" s="215">
        <v>15</v>
      </c>
      <c r="I98" s="215">
        <v>917</v>
      </c>
      <c r="J98" s="217" t="s">
        <v>2405</v>
      </c>
    </row>
    <row r="99" spans="1:10" ht="12.75">
      <c r="A99" s="220">
        <v>15950</v>
      </c>
      <c r="B99" s="213" t="s">
        <v>23</v>
      </c>
      <c r="C99" s="213">
        <v>4</v>
      </c>
      <c r="D99" s="213">
        <v>4</v>
      </c>
      <c r="E99" s="215"/>
      <c r="F99" s="215"/>
      <c r="G99" s="216" t="s">
        <v>2791</v>
      </c>
      <c r="H99" s="215">
        <v>15</v>
      </c>
      <c r="I99" s="215">
        <v>950</v>
      </c>
      <c r="J99" s="217" t="s">
        <v>983</v>
      </c>
    </row>
    <row r="100" spans="1:10" ht="12.75">
      <c r="A100" s="220">
        <v>16901</v>
      </c>
      <c r="B100" s="213" t="s">
        <v>2408</v>
      </c>
      <c r="C100" s="213">
        <v>3</v>
      </c>
      <c r="D100" s="213">
        <v>3</v>
      </c>
      <c r="E100" s="215"/>
      <c r="F100" s="215"/>
      <c r="G100" s="216" t="s">
        <v>2791</v>
      </c>
      <c r="H100" s="215">
        <v>16</v>
      </c>
      <c r="I100" s="215">
        <v>901</v>
      </c>
      <c r="J100" s="217" t="s">
        <v>2407</v>
      </c>
    </row>
    <row r="101" spans="1:10" ht="12.75">
      <c r="A101" s="220">
        <v>16902</v>
      </c>
      <c r="B101" s="213" t="s">
        <v>2410</v>
      </c>
      <c r="C101" s="213">
        <v>3</v>
      </c>
      <c r="D101" s="213">
        <v>3</v>
      </c>
      <c r="E101" s="215"/>
      <c r="F101" s="215"/>
      <c r="G101" s="216" t="s">
        <v>2791</v>
      </c>
      <c r="H101" s="215">
        <v>16</v>
      </c>
      <c r="I101" s="215">
        <v>902</v>
      </c>
      <c r="J101" s="217" t="s">
        <v>2409</v>
      </c>
    </row>
    <row r="102" spans="1:10" ht="12.75">
      <c r="A102" s="220">
        <v>17901</v>
      </c>
      <c r="B102" s="213" t="s">
        <v>2412</v>
      </c>
      <c r="C102" s="213">
        <v>3</v>
      </c>
      <c r="D102" s="213">
        <v>3</v>
      </c>
      <c r="E102" s="215"/>
      <c r="F102" s="215"/>
      <c r="G102" s="216" t="s">
        <v>2791</v>
      </c>
      <c r="H102" s="215">
        <v>17</v>
      </c>
      <c r="I102" s="215">
        <v>901</v>
      </c>
      <c r="J102" s="217" t="s">
        <v>2411</v>
      </c>
    </row>
    <row r="103" spans="1:10" ht="12.75">
      <c r="A103" s="220">
        <v>18901</v>
      </c>
      <c r="B103" s="213" t="s">
        <v>2414</v>
      </c>
      <c r="C103" s="213">
        <v>3</v>
      </c>
      <c r="D103" s="213">
        <v>3</v>
      </c>
      <c r="E103" s="215"/>
      <c r="F103" s="215"/>
      <c r="G103" s="216" t="s">
        <v>2791</v>
      </c>
      <c r="H103" s="215">
        <v>18</v>
      </c>
      <c r="I103" s="215">
        <v>901</v>
      </c>
      <c r="J103" s="217" t="s">
        <v>2413</v>
      </c>
    </row>
    <row r="104" spans="1:10" ht="12.75">
      <c r="A104" s="220">
        <v>18902</v>
      </c>
      <c r="B104" s="213" t="s">
        <v>2416</v>
      </c>
      <c r="C104" s="213">
        <v>2</v>
      </c>
      <c r="D104" s="213">
        <v>2</v>
      </c>
      <c r="E104" s="215"/>
      <c r="F104" s="215"/>
      <c r="G104" s="216" t="s">
        <v>2791</v>
      </c>
      <c r="H104" s="215">
        <v>18</v>
      </c>
      <c r="I104" s="215">
        <v>902</v>
      </c>
      <c r="J104" s="217" t="s">
        <v>2415</v>
      </c>
    </row>
    <row r="105" spans="1:10" ht="12.75">
      <c r="A105" s="220">
        <v>18903</v>
      </c>
      <c r="B105" s="213" t="s">
        <v>2418</v>
      </c>
      <c r="C105" s="213">
        <v>2</v>
      </c>
      <c r="D105" s="213">
        <v>2</v>
      </c>
      <c r="E105" s="215"/>
      <c r="F105" s="215"/>
      <c r="G105" s="216" t="s">
        <v>2791</v>
      </c>
      <c r="H105" s="215">
        <v>18</v>
      </c>
      <c r="I105" s="215">
        <v>903</v>
      </c>
      <c r="J105" s="217" t="s">
        <v>2417</v>
      </c>
    </row>
    <row r="106" spans="1:10" ht="12.75">
      <c r="A106" s="220">
        <v>18904</v>
      </c>
      <c r="B106" s="213" t="s">
        <v>2420</v>
      </c>
      <c r="C106" s="213">
        <v>2</v>
      </c>
      <c r="D106" s="213">
        <v>2</v>
      </c>
      <c r="E106" s="215"/>
      <c r="F106" s="215"/>
      <c r="G106" s="216" t="s">
        <v>2791</v>
      </c>
      <c r="H106" s="215">
        <v>18</v>
      </c>
      <c r="I106" s="215">
        <v>904</v>
      </c>
      <c r="J106" s="217" t="s">
        <v>2419</v>
      </c>
    </row>
    <row r="107" spans="1:10" ht="12.75">
      <c r="A107" s="220">
        <v>18905</v>
      </c>
      <c r="B107" s="213" t="s">
        <v>2422</v>
      </c>
      <c r="C107" s="213">
        <v>2</v>
      </c>
      <c r="D107" s="213">
        <v>2</v>
      </c>
      <c r="E107" s="215"/>
      <c r="F107" s="215"/>
      <c r="G107" s="216" t="s">
        <v>2791</v>
      </c>
      <c r="H107" s="215">
        <v>18</v>
      </c>
      <c r="I107" s="215">
        <v>905</v>
      </c>
      <c r="J107" s="217" t="s">
        <v>2421</v>
      </c>
    </row>
    <row r="108" spans="1:10" ht="12.75">
      <c r="A108" s="220">
        <v>18906</v>
      </c>
      <c r="B108" s="213" t="s">
        <v>2424</v>
      </c>
      <c r="C108" s="213">
        <v>3</v>
      </c>
      <c r="D108" s="213">
        <v>3</v>
      </c>
      <c r="E108" s="215"/>
      <c r="F108" s="215"/>
      <c r="G108" s="216" t="s">
        <v>2791</v>
      </c>
      <c r="H108" s="215">
        <v>18</v>
      </c>
      <c r="I108" s="215">
        <v>906</v>
      </c>
      <c r="J108" s="217" t="s">
        <v>2423</v>
      </c>
    </row>
    <row r="109" spans="1:10" ht="12.75">
      <c r="A109" s="220">
        <v>18907</v>
      </c>
      <c r="B109" s="213" t="s">
        <v>2426</v>
      </c>
      <c r="C109" s="213">
        <v>2</v>
      </c>
      <c r="D109" s="213">
        <v>3</v>
      </c>
      <c r="E109" s="215"/>
      <c r="F109" s="215"/>
      <c r="G109" s="216" t="s">
        <v>2791</v>
      </c>
      <c r="H109" s="215">
        <v>18</v>
      </c>
      <c r="I109" s="215">
        <v>907</v>
      </c>
      <c r="J109" s="217" t="s">
        <v>2425</v>
      </c>
    </row>
    <row r="110" spans="1:10" ht="12.75">
      <c r="A110" s="220">
        <v>18908</v>
      </c>
      <c r="B110" s="213" t="s">
        <v>2428</v>
      </c>
      <c r="C110" s="213">
        <v>3</v>
      </c>
      <c r="D110" s="213">
        <v>3</v>
      </c>
      <c r="E110" s="215"/>
      <c r="F110" s="215"/>
      <c r="G110" s="216" t="s">
        <v>2791</v>
      </c>
      <c r="H110" s="215">
        <v>18</v>
      </c>
      <c r="I110" s="215">
        <v>908</v>
      </c>
      <c r="J110" s="217" t="s">
        <v>2427</v>
      </c>
    </row>
    <row r="111" spans="1:10" ht="12.75">
      <c r="A111" s="220">
        <v>19000</v>
      </c>
      <c r="B111" s="213" t="s">
        <v>24</v>
      </c>
      <c r="C111" s="213">
        <v>1</v>
      </c>
      <c r="D111" s="213">
        <v>1</v>
      </c>
      <c r="E111" s="215"/>
      <c r="F111" s="215"/>
      <c r="G111" s="216" t="s">
        <v>2791</v>
      </c>
      <c r="H111" s="215">
        <v>19</v>
      </c>
      <c r="I111" s="215">
        <v>0</v>
      </c>
      <c r="J111" s="217" t="s">
        <v>984</v>
      </c>
    </row>
    <row r="112" spans="1:10" ht="12.75">
      <c r="A112" s="220">
        <v>19802</v>
      </c>
      <c r="B112" s="215"/>
      <c r="C112" s="213">
        <v>4</v>
      </c>
      <c r="D112" s="213">
        <v>4</v>
      </c>
      <c r="E112" s="215"/>
      <c r="F112" s="215"/>
      <c r="G112" s="216" t="s">
        <v>2791</v>
      </c>
      <c r="H112" s="215">
        <v>19</v>
      </c>
      <c r="I112" s="215">
        <v>802</v>
      </c>
      <c r="J112" s="217" t="s">
        <v>985</v>
      </c>
    </row>
    <row r="113" spans="1:10" ht="12.75">
      <c r="A113" s="220">
        <v>19901</v>
      </c>
      <c r="B113" s="213" t="s">
        <v>2431</v>
      </c>
      <c r="C113" s="213">
        <v>1</v>
      </c>
      <c r="D113" s="213">
        <v>2</v>
      </c>
      <c r="E113" s="215"/>
      <c r="F113" s="215"/>
      <c r="G113" s="216" t="s">
        <v>2791</v>
      </c>
      <c r="H113" s="215">
        <v>19</v>
      </c>
      <c r="I113" s="215">
        <v>901</v>
      </c>
      <c r="J113" s="217" t="s">
        <v>2430</v>
      </c>
    </row>
    <row r="114" spans="1:10" ht="12.75">
      <c r="A114" s="220">
        <v>19902</v>
      </c>
      <c r="B114" s="213" t="s">
        <v>2433</v>
      </c>
      <c r="C114" s="213">
        <v>1</v>
      </c>
      <c r="D114" s="213">
        <v>1</v>
      </c>
      <c r="E114" s="215"/>
      <c r="F114" s="215"/>
      <c r="G114" s="216" t="s">
        <v>2791</v>
      </c>
      <c r="H114" s="215">
        <v>19</v>
      </c>
      <c r="I114" s="215">
        <v>902</v>
      </c>
      <c r="J114" s="217" t="s">
        <v>2432</v>
      </c>
    </row>
    <row r="115" spans="1:10" ht="12.75">
      <c r="A115" s="220">
        <v>19903</v>
      </c>
      <c r="B115" s="213" t="s">
        <v>2435</v>
      </c>
      <c r="C115" s="213">
        <v>1</v>
      </c>
      <c r="D115" s="213">
        <v>1</v>
      </c>
      <c r="E115" s="215"/>
      <c r="F115" s="215"/>
      <c r="G115" s="216" t="s">
        <v>2791</v>
      </c>
      <c r="H115" s="215">
        <v>19</v>
      </c>
      <c r="I115" s="215">
        <v>903</v>
      </c>
      <c r="J115" s="217" t="s">
        <v>2434</v>
      </c>
    </row>
    <row r="116" spans="1:10" ht="12.75">
      <c r="A116" s="220">
        <v>19905</v>
      </c>
      <c r="B116" s="213" t="s">
        <v>2437</v>
      </c>
      <c r="C116" s="213">
        <v>2</v>
      </c>
      <c r="D116" s="213">
        <v>2</v>
      </c>
      <c r="E116" s="215"/>
      <c r="F116" s="215"/>
      <c r="G116" s="216" t="s">
        <v>2791</v>
      </c>
      <c r="H116" s="215">
        <v>19</v>
      </c>
      <c r="I116" s="215">
        <v>905</v>
      </c>
      <c r="J116" s="217" t="s">
        <v>2436</v>
      </c>
    </row>
    <row r="117" spans="1:10" ht="12.75">
      <c r="A117" s="220">
        <v>19906</v>
      </c>
      <c r="B117" s="213" t="s">
        <v>2439</v>
      </c>
      <c r="C117" s="213">
        <v>1</v>
      </c>
      <c r="D117" s="213">
        <v>1</v>
      </c>
      <c r="E117" s="215"/>
      <c r="F117" s="215"/>
      <c r="G117" s="216" t="s">
        <v>2791</v>
      </c>
      <c r="H117" s="215">
        <v>19</v>
      </c>
      <c r="I117" s="215">
        <v>906</v>
      </c>
      <c r="J117" s="217" t="s">
        <v>2438</v>
      </c>
    </row>
    <row r="118" spans="1:10" ht="12.75">
      <c r="A118" s="220">
        <v>19907</v>
      </c>
      <c r="B118" s="213" t="s">
        <v>2441</v>
      </c>
      <c r="C118" s="213">
        <v>2</v>
      </c>
      <c r="D118" s="213">
        <v>2</v>
      </c>
      <c r="E118" s="215"/>
      <c r="F118" s="215"/>
      <c r="G118" s="216" t="s">
        <v>2791</v>
      </c>
      <c r="H118" s="215">
        <v>19</v>
      </c>
      <c r="I118" s="215">
        <v>907</v>
      </c>
      <c r="J118" s="217" t="s">
        <v>2440</v>
      </c>
    </row>
    <row r="119" spans="1:10" ht="12.75">
      <c r="A119" s="220">
        <v>19908</v>
      </c>
      <c r="B119" s="213" t="s">
        <v>2443</v>
      </c>
      <c r="C119" s="213">
        <v>2</v>
      </c>
      <c r="D119" s="213">
        <v>1</v>
      </c>
      <c r="E119" s="215"/>
      <c r="F119" s="215"/>
      <c r="G119" s="216" t="s">
        <v>2791</v>
      </c>
      <c r="H119" s="215">
        <v>19</v>
      </c>
      <c r="I119" s="215">
        <v>908</v>
      </c>
      <c r="J119" s="217" t="s">
        <v>2442</v>
      </c>
    </row>
    <row r="120" spans="1:10" ht="12.75">
      <c r="A120" s="220">
        <v>19909</v>
      </c>
      <c r="B120" s="213" t="s">
        <v>2445</v>
      </c>
      <c r="C120" s="213">
        <v>1</v>
      </c>
      <c r="D120" s="213">
        <v>1</v>
      </c>
      <c r="E120" s="215"/>
      <c r="F120" s="215"/>
      <c r="G120" s="216" t="s">
        <v>2791</v>
      </c>
      <c r="H120" s="215">
        <v>19</v>
      </c>
      <c r="I120" s="215">
        <v>909</v>
      </c>
      <c r="J120" s="217" t="s">
        <v>2444</v>
      </c>
    </row>
    <row r="121" spans="1:10" ht="12.75">
      <c r="A121" s="220">
        <v>19910</v>
      </c>
      <c r="B121" s="213" t="s">
        <v>2447</v>
      </c>
      <c r="C121" s="213">
        <v>1</v>
      </c>
      <c r="D121" s="213">
        <v>1</v>
      </c>
      <c r="E121" s="215"/>
      <c r="F121" s="215"/>
      <c r="G121" s="216" t="s">
        <v>2791</v>
      </c>
      <c r="H121" s="215">
        <v>19</v>
      </c>
      <c r="I121" s="215">
        <v>910</v>
      </c>
      <c r="J121" s="217" t="s">
        <v>2446</v>
      </c>
    </row>
    <row r="122" spans="1:10" ht="12.75">
      <c r="A122" s="220">
        <v>19911</v>
      </c>
      <c r="B122" s="213" t="s">
        <v>2449</v>
      </c>
      <c r="C122" s="213">
        <v>3</v>
      </c>
      <c r="D122" s="213">
        <v>3</v>
      </c>
      <c r="E122" s="215"/>
      <c r="F122" s="215"/>
      <c r="G122" s="216" t="s">
        <v>2791</v>
      </c>
      <c r="H122" s="215">
        <v>19</v>
      </c>
      <c r="I122" s="215">
        <v>911</v>
      </c>
      <c r="J122" s="217" t="s">
        <v>2448</v>
      </c>
    </row>
    <row r="123" spans="1:10" ht="12.75">
      <c r="A123" s="220">
        <v>19912</v>
      </c>
      <c r="B123" s="213" t="s">
        <v>2451</v>
      </c>
      <c r="C123" s="213">
        <v>3</v>
      </c>
      <c r="D123" s="213">
        <v>3</v>
      </c>
      <c r="E123" s="215"/>
      <c r="F123" s="215"/>
      <c r="G123" s="216" t="s">
        <v>2791</v>
      </c>
      <c r="H123" s="215">
        <v>19</v>
      </c>
      <c r="I123" s="215">
        <v>912</v>
      </c>
      <c r="J123" s="217" t="s">
        <v>2450</v>
      </c>
    </row>
    <row r="124" spans="1:10" ht="12.75">
      <c r="A124" s="220">
        <v>19913</v>
      </c>
      <c r="B124" s="213" t="s">
        <v>2453</v>
      </c>
      <c r="C124" s="213">
        <v>2</v>
      </c>
      <c r="D124" s="213">
        <v>2</v>
      </c>
      <c r="E124" s="215"/>
      <c r="F124" s="215"/>
      <c r="G124" s="216" t="s">
        <v>2791</v>
      </c>
      <c r="H124" s="215">
        <v>19</v>
      </c>
      <c r="I124" s="215">
        <v>913</v>
      </c>
      <c r="J124" s="217" t="s">
        <v>2452</v>
      </c>
    </row>
    <row r="125" spans="1:10" ht="12.75">
      <c r="A125" s="220">
        <v>19914</v>
      </c>
      <c r="B125" s="213" t="s">
        <v>2455</v>
      </c>
      <c r="C125" s="213">
        <v>2</v>
      </c>
      <c r="D125" s="213">
        <v>2</v>
      </c>
      <c r="E125" s="215"/>
      <c r="F125" s="215"/>
      <c r="G125" s="216" t="s">
        <v>2791</v>
      </c>
      <c r="H125" s="215">
        <v>19</v>
      </c>
      <c r="I125" s="215">
        <v>914</v>
      </c>
      <c r="J125" s="217" t="s">
        <v>2454</v>
      </c>
    </row>
    <row r="126" spans="1:10" ht="12.75">
      <c r="A126" s="220">
        <v>20901</v>
      </c>
      <c r="B126" s="213" t="s">
        <v>2457</v>
      </c>
      <c r="C126" s="213">
        <v>2</v>
      </c>
      <c r="D126" s="213">
        <v>2</v>
      </c>
      <c r="E126" s="215"/>
      <c r="F126" s="215"/>
      <c r="G126" s="216" t="s">
        <v>2791</v>
      </c>
      <c r="H126" s="215">
        <v>20</v>
      </c>
      <c r="I126" s="215">
        <v>901</v>
      </c>
      <c r="J126" s="217" t="s">
        <v>2456</v>
      </c>
    </row>
    <row r="127" spans="1:10" ht="12.75">
      <c r="A127" s="220">
        <v>20902</v>
      </c>
      <c r="B127" s="213" t="s">
        <v>2459</v>
      </c>
      <c r="C127" s="213">
        <v>3</v>
      </c>
      <c r="D127" s="213">
        <v>3</v>
      </c>
      <c r="E127" s="215"/>
      <c r="F127" s="215"/>
      <c r="G127" s="216" t="s">
        <v>2791</v>
      </c>
      <c r="H127" s="215">
        <v>20</v>
      </c>
      <c r="I127" s="215">
        <v>902</v>
      </c>
      <c r="J127" s="217" t="s">
        <v>2458</v>
      </c>
    </row>
    <row r="128" spans="1:10" ht="12.75">
      <c r="A128" s="220">
        <v>20904</v>
      </c>
      <c r="B128" s="213" t="s">
        <v>2461</v>
      </c>
      <c r="C128" s="213">
        <v>2</v>
      </c>
      <c r="D128" s="213">
        <v>2</v>
      </c>
      <c r="E128" s="215"/>
      <c r="F128" s="215"/>
      <c r="G128" s="216" t="s">
        <v>2791</v>
      </c>
      <c r="H128" s="215">
        <v>20</v>
      </c>
      <c r="I128" s="215">
        <v>904</v>
      </c>
      <c r="J128" s="217" t="s">
        <v>2460</v>
      </c>
    </row>
    <row r="129" spans="1:10" ht="12.75">
      <c r="A129" s="220">
        <v>20905</v>
      </c>
      <c r="B129" s="213" t="s">
        <v>2463</v>
      </c>
      <c r="C129" s="213">
        <v>3</v>
      </c>
      <c r="D129" s="213">
        <v>3</v>
      </c>
      <c r="E129" s="215"/>
      <c r="F129" s="215"/>
      <c r="G129" s="216" t="s">
        <v>2791</v>
      </c>
      <c r="H129" s="215">
        <v>20</v>
      </c>
      <c r="I129" s="215">
        <v>905</v>
      </c>
      <c r="J129" s="217" t="s">
        <v>2462</v>
      </c>
    </row>
    <row r="130" spans="1:10" ht="12.75">
      <c r="A130" s="220">
        <v>20906</v>
      </c>
      <c r="B130" s="213" t="s">
        <v>2465</v>
      </c>
      <c r="C130" s="213">
        <v>3</v>
      </c>
      <c r="D130" s="213">
        <v>3</v>
      </c>
      <c r="E130" s="215"/>
      <c r="F130" s="215"/>
      <c r="G130" s="216" t="s">
        <v>2791</v>
      </c>
      <c r="H130" s="215">
        <v>20</v>
      </c>
      <c r="I130" s="215">
        <v>906</v>
      </c>
      <c r="J130" s="217" t="s">
        <v>2464</v>
      </c>
    </row>
    <row r="131" spans="1:10" ht="12.75">
      <c r="A131" s="220">
        <v>20907</v>
      </c>
      <c r="B131" s="213" t="s">
        <v>2467</v>
      </c>
      <c r="C131" s="213">
        <v>2</v>
      </c>
      <c r="D131" s="213">
        <v>2</v>
      </c>
      <c r="E131" s="215"/>
      <c r="F131" s="215"/>
      <c r="G131" s="216" t="s">
        <v>2791</v>
      </c>
      <c r="H131" s="215">
        <v>20</v>
      </c>
      <c r="I131" s="215">
        <v>907</v>
      </c>
      <c r="J131" s="217" t="s">
        <v>2466</v>
      </c>
    </row>
    <row r="132" spans="1:10" ht="12.75">
      <c r="A132" s="220">
        <v>20908</v>
      </c>
      <c r="B132" s="213" t="s">
        <v>2469</v>
      </c>
      <c r="C132" s="213">
        <v>3</v>
      </c>
      <c r="D132" s="213">
        <v>2</v>
      </c>
      <c r="E132" s="215"/>
      <c r="F132" s="215"/>
      <c r="G132" s="216" t="s">
        <v>2791</v>
      </c>
      <c r="H132" s="215">
        <v>20</v>
      </c>
      <c r="I132" s="215">
        <v>908</v>
      </c>
      <c r="J132" s="217" t="s">
        <v>2468</v>
      </c>
    </row>
    <row r="133" spans="1:10" ht="12.75">
      <c r="A133" s="220">
        <v>20910</v>
      </c>
      <c r="B133" s="213" t="s">
        <v>2471</v>
      </c>
      <c r="C133" s="213">
        <v>2</v>
      </c>
      <c r="D133" s="213">
        <v>2</v>
      </c>
      <c r="E133" s="215"/>
      <c r="F133" s="215"/>
      <c r="G133" s="216" t="s">
        <v>2791</v>
      </c>
      <c r="H133" s="215">
        <v>20</v>
      </c>
      <c r="I133" s="215">
        <v>910</v>
      </c>
      <c r="J133" s="217" t="s">
        <v>2470</v>
      </c>
    </row>
    <row r="134" spans="1:10" ht="12.75">
      <c r="A134" s="220">
        <v>21803</v>
      </c>
      <c r="B134" s="213" t="s">
        <v>25</v>
      </c>
      <c r="C134" s="213">
        <v>4</v>
      </c>
      <c r="D134" s="213">
        <v>4</v>
      </c>
      <c r="E134" s="215"/>
      <c r="F134" s="215"/>
      <c r="G134" s="216" t="s">
        <v>2791</v>
      </c>
      <c r="H134" s="215">
        <v>21</v>
      </c>
      <c r="I134" s="215">
        <v>803</v>
      </c>
      <c r="J134" s="217" t="s">
        <v>986</v>
      </c>
    </row>
    <row r="135" spans="1:10" ht="12.75">
      <c r="A135" s="220">
        <v>21901</v>
      </c>
      <c r="B135" s="213" t="s">
        <v>2473</v>
      </c>
      <c r="C135" s="213">
        <v>3</v>
      </c>
      <c r="D135" s="213">
        <v>3</v>
      </c>
      <c r="E135" s="215"/>
      <c r="F135" s="215"/>
      <c r="G135" s="216" t="s">
        <v>2791</v>
      </c>
      <c r="H135" s="215">
        <v>21</v>
      </c>
      <c r="I135" s="215">
        <v>901</v>
      </c>
      <c r="J135" s="217" t="s">
        <v>2472</v>
      </c>
    </row>
    <row r="136" spans="1:10" ht="12.75">
      <c r="A136" s="220">
        <v>21902</v>
      </c>
      <c r="B136" s="213" t="s">
        <v>2475</v>
      </c>
      <c r="C136" s="213">
        <v>2</v>
      </c>
      <c r="D136" s="213">
        <v>2</v>
      </c>
      <c r="E136" s="215"/>
      <c r="F136" s="215"/>
      <c r="G136" s="216" t="s">
        <v>2791</v>
      </c>
      <c r="H136" s="215">
        <v>21</v>
      </c>
      <c r="I136" s="215">
        <v>902</v>
      </c>
      <c r="J136" s="217" t="s">
        <v>2474</v>
      </c>
    </row>
    <row r="137" spans="1:10" ht="12.75">
      <c r="A137" s="220">
        <v>21903</v>
      </c>
      <c r="B137" s="213" t="s">
        <v>26</v>
      </c>
      <c r="C137" s="213">
        <v>1</v>
      </c>
      <c r="D137" s="213">
        <v>1</v>
      </c>
      <c r="E137" s="215"/>
      <c r="F137" s="215"/>
      <c r="G137" s="216" t="s">
        <v>2791</v>
      </c>
      <c r="H137" s="215">
        <v>21</v>
      </c>
      <c r="I137" s="215">
        <v>903</v>
      </c>
      <c r="J137" s="217" t="s">
        <v>987</v>
      </c>
    </row>
    <row r="138" spans="1:10" ht="12.75">
      <c r="A138" s="220">
        <v>22004</v>
      </c>
      <c r="B138" s="213" t="s">
        <v>2477</v>
      </c>
      <c r="C138" s="213">
        <v>3</v>
      </c>
      <c r="D138" s="213">
        <v>3</v>
      </c>
      <c r="E138" s="215"/>
      <c r="F138" s="215"/>
      <c r="G138" s="216" t="s">
        <v>2791</v>
      </c>
      <c r="H138" s="215">
        <v>22</v>
      </c>
      <c r="I138" s="215">
        <v>4</v>
      </c>
      <c r="J138" s="217" t="s">
        <v>988</v>
      </c>
    </row>
    <row r="139" spans="1:10" ht="12.75">
      <c r="A139" s="220">
        <v>22901</v>
      </c>
      <c r="B139" s="213" t="s">
        <v>2479</v>
      </c>
      <c r="C139" s="213">
        <v>3</v>
      </c>
      <c r="D139" s="213">
        <v>2</v>
      </c>
      <c r="E139" s="215"/>
      <c r="F139" s="215"/>
      <c r="G139" s="216" t="s">
        <v>2791</v>
      </c>
      <c r="H139" s="215">
        <v>22</v>
      </c>
      <c r="I139" s="215">
        <v>901</v>
      </c>
      <c r="J139" s="217" t="s">
        <v>2478</v>
      </c>
    </row>
    <row r="140" spans="1:10" ht="12.75">
      <c r="A140" s="220">
        <v>22902</v>
      </c>
      <c r="B140" s="213" t="s">
        <v>2481</v>
      </c>
      <c r="C140" s="213">
        <v>3</v>
      </c>
      <c r="D140" s="213">
        <v>3</v>
      </c>
      <c r="E140" s="215"/>
      <c r="F140" s="215"/>
      <c r="G140" s="216" t="s">
        <v>2791</v>
      </c>
      <c r="H140" s="215">
        <v>22</v>
      </c>
      <c r="I140" s="215">
        <v>902</v>
      </c>
      <c r="J140" s="217" t="s">
        <v>2480</v>
      </c>
    </row>
    <row r="141" spans="1:10" ht="12.75">
      <c r="A141" s="220">
        <v>22903</v>
      </c>
      <c r="B141" s="213" t="s">
        <v>2483</v>
      </c>
      <c r="C141" s="213">
        <v>3</v>
      </c>
      <c r="D141" s="213">
        <v>3</v>
      </c>
      <c r="E141" s="215"/>
      <c r="F141" s="215"/>
      <c r="G141" s="216" t="s">
        <v>2791</v>
      </c>
      <c r="H141" s="215">
        <v>22</v>
      </c>
      <c r="I141" s="215">
        <v>903</v>
      </c>
      <c r="J141" s="217" t="s">
        <v>2482</v>
      </c>
    </row>
    <row r="142" spans="1:10" ht="12.75">
      <c r="A142" s="220">
        <v>23902</v>
      </c>
      <c r="B142" s="213" t="s">
        <v>2485</v>
      </c>
      <c r="C142" s="213">
        <v>2</v>
      </c>
      <c r="D142" s="213">
        <v>2</v>
      </c>
      <c r="E142" s="215"/>
      <c r="F142" s="215"/>
      <c r="G142" s="216" t="s">
        <v>2791</v>
      </c>
      <c r="H142" s="215">
        <v>23</v>
      </c>
      <c r="I142" s="215">
        <v>902</v>
      </c>
      <c r="J142" s="217" t="s">
        <v>2484</v>
      </c>
    </row>
    <row r="143" spans="1:10" ht="12.75">
      <c r="A143" s="220">
        <v>24801</v>
      </c>
      <c r="B143" s="213" t="s">
        <v>27</v>
      </c>
      <c r="C143" s="213">
        <v>4</v>
      </c>
      <c r="D143" s="213">
        <v>4</v>
      </c>
      <c r="E143" s="215"/>
      <c r="F143" s="215"/>
      <c r="G143" s="216" t="s">
        <v>2791</v>
      </c>
      <c r="H143" s="215">
        <v>24</v>
      </c>
      <c r="I143" s="215">
        <v>801</v>
      </c>
      <c r="J143" s="217" t="s">
        <v>989</v>
      </c>
    </row>
    <row r="144" spans="1:10" ht="12.75">
      <c r="A144" s="220">
        <v>24901</v>
      </c>
      <c r="B144" s="213" t="s">
        <v>2487</v>
      </c>
      <c r="C144" s="213">
        <v>3</v>
      </c>
      <c r="D144" s="213">
        <v>3</v>
      </c>
      <c r="E144" s="215"/>
      <c r="F144" s="215"/>
      <c r="G144" s="216" t="s">
        <v>2791</v>
      </c>
      <c r="H144" s="215">
        <v>24</v>
      </c>
      <c r="I144" s="215">
        <v>901</v>
      </c>
      <c r="J144" s="217" t="s">
        <v>2486</v>
      </c>
    </row>
    <row r="145" spans="1:10" ht="12.75">
      <c r="A145" s="220">
        <v>25901</v>
      </c>
      <c r="B145" s="213" t="s">
        <v>2489</v>
      </c>
      <c r="C145" s="213">
        <v>1</v>
      </c>
      <c r="D145" s="213">
        <v>2</v>
      </c>
      <c r="E145" s="215"/>
      <c r="F145" s="215"/>
      <c r="G145" s="216" t="s">
        <v>2791</v>
      </c>
      <c r="H145" s="215">
        <v>25</v>
      </c>
      <c r="I145" s="215">
        <v>901</v>
      </c>
      <c r="J145" s="217" t="s">
        <v>2488</v>
      </c>
    </row>
    <row r="146" spans="1:10" ht="12.75">
      <c r="A146" s="220">
        <v>25902</v>
      </c>
      <c r="B146" s="213" t="s">
        <v>2491</v>
      </c>
      <c r="C146" s="213">
        <v>2</v>
      </c>
      <c r="D146" s="213">
        <v>2</v>
      </c>
      <c r="E146" s="215"/>
      <c r="F146" s="215"/>
      <c r="G146" s="216" t="s">
        <v>2791</v>
      </c>
      <c r="H146" s="215">
        <v>25</v>
      </c>
      <c r="I146" s="215">
        <v>902</v>
      </c>
      <c r="J146" s="217" t="s">
        <v>2490</v>
      </c>
    </row>
    <row r="147" spans="1:10" ht="12.75">
      <c r="A147" s="220">
        <v>25904</v>
      </c>
      <c r="B147" s="213" t="s">
        <v>2493</v>
      </c>
      <c r="C147" s="213">
        <v>1</v>
      </c>
      <c r="D147" s="213">
        <v>1</v>
      </c>
      <c r="E147" s="215"/>
      <c r="F147" s="215"/>
      <c r="G147" s="216" t="s">
        <v>2791</v>
      </c>
      <c r="H147" s="215">
        <v>25</v>
      </c>
      <c r="I147" s="215">
        <v>904</v>
      </c>
      <c r="J147" s="217" t="s">
        <v>2492</v>
      </c>
    </row>
    <row r="148" spans="1:10" ht="12.75">
      <c r="A148" s="220">
        <v>25905</v>
      </c>
      <c r="B148" s="213" t="s">
        <v>2495</v>
      </c>
      <c r="C148" s="213">
        <v>3</v>
      </c>
      <c r="D148" s="213">
        <v>3</v>
      </c>
      <c r="E148" s="215"/>
      <c r="F148" s="215"/>
      <c r="G148" s="216" t="s">
        <v>2791</v>
      </c>
      <c r="H148" s="215">
        <v>25</v>
      </c>
      <c r="I148" s="215">
        <v>905</v>
      </c>
      <c r="J148" s="217" t="s">
        <v>2494</v>
      </c>
    </row>
    <row r="149" spans="1:10" ht="12.75">
      <c r="A149" s="220">
        <v>25906</v>
      </c>
      <c r="B149" s="213" t="s">
        <v>2497</v>
      </c>
      <c r="C149" s="213">
        <v>1</v>
      </c>
      <c r="D149" s="213">
        <v>1</v>
      </c>
      <c r="E149" s="215"/>
      <c r="F149" s="215"/>
      <c r="G149" s="216" t="s">
        <v>2791</v>
      </c>
      <c r="H149" s="215">
        <v>25</v>
      </c>
      <c r="I149" s="215">
        <v>906</v>
      </c>
      <c r="J149" s="217" t="s">
        <v>2496</v>
      </c>
    </row>
    <row r="150" spans="1:10" ht="12.75">
      <c r="A150" s="220">
        <v>25908</v>
      </c>
      <c r="B150" s="213" t="s">
        <v>2499</v>
      </c>
      <c r="C150" s="213">
        <v>2</v>
      </c>
      <c r="D150" s="213">
        <v>2</v>
      </c>
      <c r="E150" s="215"/>
      <c r="F150" s="215"/>
      <c r="G150" s="216" t="s">
        <v>2791</v>
      </c>
      <c r="H150" s="215">
        <v>25</v>
      </c>
      <c r="I150" s="215">
        <v>908</v>
      </c>
      <c r="J150" s="217" t="s">
        <v>2498</v>
      </c>
    </row>
    <row r="151" spans="1:10" ht="12.75">
      <c r="A151" s="220">
        <v>25909</v>
      </c>
      <c r="B151" s="213" t="s">
        <v>2501</v>
      </c>
      <c r="C151" s="213">
        <v>1</v>
      </c>
      <c r="D151" s="213">
        <v>1</v>
      </c>
      <c r="E151" s="215"/>
      <c r="F151" s="215"/>
      <c r="G151" s="216" t="s">
        <v>2791</v>
      </c>
      <c r="H151" s="215">
        <v>25</v>
      </c>
      <c r="I151" s="215">
        <v>909</v>
      </c>
      <c r="J151" s="217" t="s">
        <v>2500</v>
      </c>
    </row>
    <row r="152" spans="1:10" ht="12.75">
      <c r="A152" s="220">
        <v>25910</v>
      </c>
      <c r="B152" s="213" t="s">
        <v>28</v>
      </c>
      <c r="C152" s="213">
        <v>1</v>
      </c>
      <c r="D152" s="213">
        <v>1</v>
      </c>
      <c r="E152" s="215"/>
      <c r="F152" s="215"/>
      <c r="G152" s="216" t="s">
        <v>2791</v>
      </c>
      <c r="H152" s="215">
        <v>25</v>
      </c>
      <c r="I152" s="215">
        <v>910</v>
      </c>
      <c r="J152" s="217" t="s">
        <v>990</v>
      </c>
    </row>
    <row r="153" spans="1:10" ht="12.75">
      <c r="A153" s="220">
        <v>25911</v>
      </c>
      <c r="B153" s="213" t="s">
        <v>28</v>
      </c>
      <c r="C153" s="213">
        <v>1</v>
      </c>
      <c r="D153" s="213">
        <v>1</v>
      </c>
      <c r="E153" s="215"/>
      <c r="F153" s="215"/>
      <c r="G153" s="216" t="s">
        <v>2791</v>
      </c>
      <c r="H153" s="215">
        <v>25</v>
      </c>
      <c r="I153" s="215">
        <v>911</v>
      </c>
      <c r="J153" s="217" t="s">
        <v>991</v>
      </c>
    </row>
    <row r="154" spans="1:10" ht="12.75">
      <c r="A154" s="220">
        <v>26901</v>
      </c>
      <c r="B154" s="213" t="s">
        <v>2503</v>
      </c>
      <c r="C154" s="213">
        <v>2</v>
      </c>
      <c r="D154" s="213">
        <v>3</v>
      </c>
      <c r="E154" s="215"/>
      <c r="F154" s="215"/>
      <c r="G154" s="216" t="s">
        <v>2791</v>
      </c>
      <c r="H154" s="215">
        <v>26</v>
      </c>
      <c r="I154" s="215">
        <v>901</v>
      </c>
      <c r="J154" s="217" t="s">
        <v>2502</v>
      </c>
    </row>
    <row r="155" spans="1:10" ht="12.75">
      <c r="A155" s="220">
        <v>26902</v>
      </c>
      <c r="B155" s="213" t="s">
        <v>2505</v>
      </c>
      <c r="C155" s="213">
        <v>2</v>
      </c>
      <c r="D155" s="213">
        <v>3</v>
      </c>
      <c r="E155" s="215"/>
      <c r="F155" s="215"/>
      <c r="G155" s="216" t="s">
        <v>2791</v>
      </c>
      <c r="H155" s="215">
        <v>26</v>
      </c>
      <c r="I155" s="215">
        <v>902</v>
      </c>
      <c r="J155" s="217" t="s">
        <v>2504</v>
      </c>
    </row>
    <row r="156" spans="1:10" ht="12.75">
      <c r="A156" s="220">
        <v>26903</v>
      </c>
      <c r="B156" s="213" t="s">
        <v>2507</v>
      </c>
      <c r="C156" s="213">
        <v>2</v>
      </c>
      <c r="D156" s="213">
        <v>2</v>
      </c>
      <c r="E156" s="215"/>
      <c r="F156" s="215"/>
      <c r="G156" s="216" t="s">
        <v>2791</v>
      </c>
      <c r="H156" s="215">
        <v>26</v>
      </c>
      <c r="I156" s="215">
        <v>903</v>
      </c>
      <c r="J156" s="217" t="s">
        <v>2506</v>
      </c>
    </row>
    <row r="157" spans="1:10" ht="12.75">
      <c r="A157" s="220">
        <v>27903</v>
      </c>
      <c r="B157" s="213" t="s">
        <v>29</v>
      </c>
      <c r="C157" s="213">
        <v>3</v>
      </c>
      <c r="D157" s="213">
        <v>3</v>
      </c>
      <c r="E157" s="215"/>
      <c r="F157" s="215"/>
      <c r="G157" s="216" t="s">
        <v>2791</v>
      </c>
      <c r="H157" s="215">
        <v>27</v>
      </c>
      <c r="I157" s="215">
        <v>903</v>
      </c>
      <c r="J157" s="217" t="s">
        <v>2508</v>
      </c>
    </row>
    <row r="158" spans="1:10" ht="12.75">
      <c r="A158" s="220">
        <v>27904</v>
      </c>
      <c r="B158" s="213" t="s">
        <v>2511</v>
      </c>
      <c r="C158" s="213">
        <v>3</v>
      </c>
      <c r="D158" s="213">
        <v>3</v>
      </c>
      <c r="E158" s="215"/>
      <c r="F158" s="215"/>
      <c r="G158" s="216" t="s">
        <v>2791</v>
      </c>
      <c r="H158" s="215">
        <v>27</v>
      </c>
      <c r="I158" s="215">
        <v>904</v>
      </c>
      <c r="J158" s="217" t="s">
        <v>2510</v>
      </c>
    </row>
    <row r="159" spans="1:10" ht="12.75">
      <c r="A159" s="220">
        <v>28902</v>
      </c>
      <c r="B159" s="213" t="s">
        <v>2513</v>
      </c>
      <c r="C159" s="213">
        <v>2</v>
      </c>
      <c r="D159" s="213">
        <v>2</v>
      </c>
      <c r="E159" s="215"/>
      <c r="F159" s="215"/>
      <c r="G159" s="216" t="s">
        <v>2791</v>
      </c>
      <c r="H159" s="215">
        <v>28</v>
      </c>
      <c r="I159" s="215">
        <v>902</v>
      </c>
      <c r="J159" s="217" t="s">
        <v>2512</v>
      </c>
    </row>
    <row r="160" spans="1:10" ht="12.75">
      <c r="A160" s="220">
        <v>28903</v>
      </c>
      <c r="B160" s="213" t="s">
        <v>2515</v>
      </c>
      <c r="C160" s="213">
        <v>2</v>
      </c>
      <c r="D160" s="213">
        <v>2</v>
      </c>
      <c r="E160" s="215"/>
      <c r="F160" s="215"/>
      <c r="G160" s="216" t="s">
        <v>2791</v>
      </c>
      <c r="H160" s="215">
        <v>28</v>
      </c>
      <c r="I160" s="215">
        <v>903</v>
      </c>
      <c r="J160" s="217" t="s">
        <v>2514</v>
      </c>
    </row>
    <row r="161" spans="1:10" ht="12.75">
      <c r="A161" s="220">
        <v>28906</v>
      </c>
      <c r="B161" s="213" t="s">
        <v>2517</v>
      </c>
      <c r="C161" s="213">
        <v>3</v>
      </c>
      <c r="D161" s="213">
        <v>3</v>
      </c>
      <c r="E161" s="215"/>
      <c r="F161" s="215"/>
      <c r="G161" s="216" t="s">
        <v>2791</v>
      </c>
      <c r="H161" s="215">
        <v>28</v>
      </c>
      <c r="I161" s="215">
        <v>906</v>
      </c>
      <c r="J161" s="217" t="s">
        <v>2516</v>
      </c>
    </row>
    <row r="162" spans="1:10" ht="12.75">
      <c r="A162" s="220">
        <v>29901</v>
      </c>
      <c r="B162" s="213" t="s">
        <v>30</v>
      </c>
      <c r="C162" s="213">
        <v>3</v>
      </c>
      <c r="D162" s="213">
        <v>3</v>
      </c>
      <c r="E162" s="215"/>
      <c r="F162" s="215"/>
      <c r="G162" s="216" t="s">
        <v>2791</v>
      </c>
      <c r="H162" s="215">
        <v>29</v>
      </c>
      <c r="I162" s="215">
        <v>901</v>
      </c>
      <c r="J162" s="217" t="s">
        <v>2518</v>
      </c>
    </row>
    <row r="163" spans="1:10" ht="12.75">
      <c r="A163" s="220">
        <v>30901</v>
      </c>
      <c r="B163" s="213" t="s">
        <v>2521</v>
      </c>
      <c r="C163" s="213">
        <v>2</v>
      </c>
      <c r="D163" s="213">
        <v>2</v>
      </c>
      <c r="E163" s="215"/>
      <c r="F163" s="215"/>
      <c r="G163" s="216" t="s">
        <v>2791</v>
      </c>
      <c r="H163" s="215">
        <v>30</v>
      </c>
      <c r="I163" s="215">
        <v>901</v>
      </c>
      <c r="J163" s="217" t="s">
        <v>2520</v>
      </c>
    </row>
    <row r="164" spans="1:10" ht="12.75">
      <c r="A164" s="220">
        <v>30902</v>
      </c>
      <c r="B164" s="213" t="s">
        <v>31</v>
      </c>
      <c r="C164" s="213">
        <v>1</v>
      </c>
      <c r="D164" s="213">
        <v>1</v>
      </c>
      <c r="E164" s="215"/>
      <c r="F164" s="215"/>
      <c r="G164" s="216" t="s">
        <v>2791</v>
      </c>
      <c r="H164" s="215">
        <v>30</v>
      </c>
      <c r="I164" s="215">
        <v>902</v>
      </c>
      <c r="J164" s="217" t="s">
        <v>2522</v>
      </c>
    </row>
    <row r="165" spans="1:10" ht="12.75">
      <c r="A165" s="220">
        <v>30903</v>
      </c>
      <c r="B165" s="213" t="s">
        <v>2525</v>
      </c>
      <c r="C165" s="213">
        <v>2</v>
      </c>
      <c r="D165" s="213">
        <v>2</v>
      </c>
      <c r="E165" s="215"/>
      <c r="F165" s="215"/>
      <c r="G165" s="216" t="s">
        <v>2791</v>
      </c>
      <c r="H165" s="215">
        <v>30</v>
      </c>
      <c r="I165" s="215">
        <v>903</v>
      </c>
      <c r="J165" s="217" t="s">
        <v>2524</v>
      </c>
    </row>
    <row r="166" spans="1:10" ht="12.75">
      <c r="A166" s="220">
        <v>30906</v>
      </c>
      <c r="B166" s="213" t="s">
        <v>2527</v>
      </c>
      <c r="C166" s="213">
        <v>2</v>
      </c>
      <c r="D166" s="213">
        <v>3</v>
      </c>
      <c r="E166" s="215"/>
      <c r="F166" s="215"/>
      <c r="G166" s="216" t="s">
        <v>2791</v>
      </c>
      <c r="H166" s="215">
        <v>30</v>
      </c>
      <c r="I166" s="215">
        <v>906</v>
      </c>
      <c r="J166" s="217" t="s">
        <v>2526</v>
      </c>
    </row>
    <row r="167" spans="1:10" ht="12.75">
      <c r="A167" s="220">
        <v>31801</v>
      </c>
      <c r="B167" s="215"/>
      <c r="C167" s="213">
        <v>4</v>
      </c>
      <c r="D167" s="213">
        <v>4</v>
      </c>
      <c r="E167" s="215"/>
      <c r="F167" s="215"/>
      <c r="G167" s="216" t="s">
        <v>2791</v>
      </c>
      <c r="H167" s="215">
        <v>31</v>
      </c>
      <c r="I167" s="215">
        <v>801</v>
      </c>
      <c r="J167" s="217" t="s">
        <v>992</v>
      </c>
    </row>
    <row r="168" spans="1:10" ht="12.75">
      <c r="A168" s="220">
        <v>31901</v>
      </c>
      <c r="B168" s="213" t="s">
        <v>2529</v>
      </c>
      <c r="C168" s="213">
        <v>1</v>
      </c>
      <c r="D168" s="213">
        <v>1</v>
      </c>
      <c r="E168" s="215"/>
      <c r="F168" s="215"/>
      <c r="G168" s="216" t="s">
        <v>2791</v>
      </c>
      <c r="H168" s="215">
        <v>31</v>
      </c>
      <c r="I168" s="215">
        <v>901</v>
      </c>
      <c r="J168" s="217" t="s">
        <v>2528</v>
      </c>
    </row>
    <row r="169" spans="1:10" ht="12.75">
      <c r="A169" s="220">
        <v>31903</v>
      </c>
      <c r="B169" s="213" t="s">
        <v>32</v>
      </c>
      <c r="C169" s="213">
        <v>2</v>
      </c>
      <c r="D169" s="213">
        <v>2</v>
      </c>
      <c r="E169" s="215"/>
      <c r="F169" s="215"/>
      <c r="G169" s="216" t="s">
        <v>2791</v>
      </c>
      <c r="H169" s="215">
        <v>31</v>
      </c>
      <c r="I169" s="215">
        <v>903</v>
      </c>
      <c r="J169" s="217" t="s">
        <v>2530</v>
      </c>
    </row>
    <row r="170" spans="1:10" ht="12.75">
      <c r="A170" s="220">
        <v>31905</v>
      </c>
      <c r="B170" s="213" t="s">
        <v>2533</v>
      </c>
      <c r="C170" s="213">
        <v>1</v>
      </c>
      <c r="D170" s="213">
        <v>1</v>
      </c>
      <c r="E170" s="215"/>
      <c r="F170" s="215"/>
      <c r="G170" s="216" t="s">
        <v>2791</v>
      </c>
      <c r="H170" s="215">
        <v>31</v>
      </c>
      <c r="I170" s="215">
        <v>905</v>
      </c>
      <c r="J170" s="217" t="s">
        <v>2532</v>
      </c>
    </row>
    <row r="171" spans="1:10" ht="12.75">
      <c r="A171" s="220">
        <v>31906</v>
      </c>
      <c r="B171" s="213" t="s">
        <v>33</v>
      </c>
      <c r="C171" s="213">
        <v>1</v>
      </c>
      <c r="D171" s="213">
        <v>1</v>
      </c>
      <c r="E171" s="215"/>
      <c r="F171" s="215"/>
      <c r="G171" s="216" t="s">
        <v>2791</v>
      </c>
      <c r="H171" s="215">
        <v>31</v>
      </c>
      <c r="I171" s="215">
        <v>906</v>
      </c>
      <c r="J171" s="217" t="s">
        <v>2534</v>
      </c>
    </row>
    <row r="172" spans="1:10" ht="12.75">
      <c r="A172" s="220">
        <v>31909</v>
      </c>
      <c r="B172" s="213" t="s">
        <v>2537</v>
      </c>
      <c r="C172" s="213">
        <v>3</v>
      </c>
      <c r="D172" s="213">
        <v>3</v>
      </c>
      <c r="E172" s="215"/>
      <c r="F172" s="215"/>
      <c r="G172" s="216" t="s">
        <v>2791</v>
      </c>
      <c r="H172" s="215">
        <v>31</v>
      </c>
      <c r="I172" s="215">
        <v>909</v>
      </c>
      <c r="J172" s="217" t="s">
        <v>2536</v>
      </c>
    </row>
    <row r="173" spans="1:10" ht="12.75">
      <c r="A173" s="220">
        <v>31911</v>
      </c>
      <c r="B173" s="213" t="s">
        <v>2539</v>
      </c>
      <c r="C173" s="213">
        <v>1</v>
      </c>
      <c r="D173" s="213">
        <v>1</v>
      </c>
      <c r="E173" s="215"/>
      <c r="F173" s="215"/>
      <c r="G173" s="216" t="s">
        <v>2791</v>
      </c>
      <c r="H173" s="215">
        <v>31</v>
      </c>
      <c r="I173" s="215">
        <v>911</v>
      </c>
      <c r="J173" s="217" t="s">
        <v>2538</v>
      </c>
    </row>
    <row r="174" spans="1:10" ht="12.75">
      <c r="A174" s="220">
        <v>31912</v>
      </c>
      <c r="B174" s="213" t="s">
        <v>34</v>
      </c>
      <c r="C174" s="213">
        <v>1</v>
      </c>
      <c r="D174" s="213">
        <v>1</v>
      </c>
      <c r="E174" s="215"/>
      <c r="F174" s="215"/>
      <c r="G174" s="216" t="s">
        <v>2791</v>
      </c>
      <c r="H174" s="215">
        <v>31</v>
      </c>
      <c r="I174" s="215">
        <v>912</v>
      </c>
      <c r="J174" s="217" t="s">
        <v>2540</v>
      </c>
    </row>
    <row r="175" spans="1:10" ht="12.75">
      <c r="A175" s="220">
        <v>31913</v>
      </c>
      <c r="B175" s="213" t="s">
        <v>2543</v>
      </c>
      <c r="C175" s="213">
        <v>1</v>
      </c>
      <c r="D175" s="213">
        <v>1</v>
      </c>
      <c r="E175" s="215"/>
      <c r="F175" s="215"/>
      <c r="G175" s="216" t="s">
        <v>2791</v>
      </c>
      <c r="H175" s="215">
        <v>31</v>
      </c>
      <c r="I175" s="215">
        <v>913</v>
      </c>
      <c r="J175" s="217" t="s">
        <v>2542</v>
      </c>
    </row>
    <row r="176" spans="1:10" ht="12.75">
      <c r="A176" s="220">
        <v>31914</v>
      </c>
      <c r="B176" s="213" t="s">
        <v>2545</v>
      </c>
      <c r="C176" s="213">
        <v>1</v>
      </c>
      <c r="D176" s="213">
        <v>1</v>
      </c>
      <c r="E176" s="215"/>
      <c r="F176" s="215"/>
      <c r="G176" s="216" t="s">
        <v>2791</v>
      </c>
      <c r="H176" s="215">
        <v>31</v>
      </c>
      <c r="I176" s="215">
        <v>914</v>
      </c>
      <c r="J176" s="217" t="s">
        <v>2544</v>
      </c>
    </row>
    <row r="177" spans="1:10" ht="12.75">
      <c r="A177" s="220">
        <v>31916</v>
      </c>
      <c r="B177" s="213" t="s">
        <v>35</v>
      </c>
      <c r="C177" s="213">
        <v>1</v>
      </c>
      <c r="D177" s="213">
        <v>1</v>
      </c>
      <c r="E177" s="215"/>
      <c r="F177" s="215"/>
      <c r="G177" s="216" t="s">
        <v>2791</v>
      </c>
      <c r="H177" s="215">
        <v>31</v>
      </c>
      <c r="I177" s="215">
        <v>916</v>
      </c>
      <c r="J177" s="217" t="s">
        <v>993</v>
      </c>
    </row>
    <row r="178" spans="1:10" ht="12.75">
      <c r="A178" s="220">
        <v>32902</v>
      </c>
      <c r="B178" s="213" t="s">
        <v>2547</v>
      </c>
      <c r="C178" s="213">
        <v>2</v>
      </c>
      <c r="D178" s="213">
        <v>2</v>
      </c>
      <c r="E178" s="215"/>
      <c r="F178" s="215"/>
      <c r="G178" s="216" t="s">
        <v>2791</v>
      </c>
      <c r="H178" s="215">
        <v>32</v>
      </c>
      <c r="I178" s="215">
        <v>902</v>
      </c>
      <c r="J178" s="217" t="s">
        <v>2546</v>
      </c>
    </row>
    <row r="179" spans="1:10" ht="12.75">
      <c r="A179" s="220">
        <v>33901</v>
      </c>
      <c r="B179" s="213" t="s">
        <v>2550</v>
      </c>
      <c r="C179" s="213">
        <v>3</v>
      </c>
      <c r="D179" s="213">
        <v>3</v>
      </c>
      <c r="E179" s="215"/>
      <c r="F179" s="215"/>
      <c r="G179" s="216" t="s">
        <v>2791</v>
      </c>
      <c r="H179" s="215">
        <v>33</v>
      </c>
      <c r="I179" s="215">
        <v>901</v>
      </c>
      <c r="J179" s="217" t="s">
        <v>2548</v>
      </c>
    </row>
    <row r="180" spans="1:10" ht="12.75">
      <c r="A180" s="220">
        <v>33902</v>
      </c>
      <c r="B180" s="213" t="s">
        <v>2552</v>
      </c>
      <c r="C180" s="213">
        <v>3</v>
      </c>
      <c r="D180" s="213">
        <v>3</v>
      </c>
      <c r="E180" s="215"/>
      <c r="F180" s="215"/>
      <c r="G180" s="216" t="s">
        <v>2791</v>
      </c>
      <c r="H180" s="215">
        <v>33</v>
      </c>
      <c r="I180" s="215">
        <v>902</v>
      </c>
      <c r="J180" s="217" t="s">
        <v>2551</v>
      </c>
    </row>
    <row r="181" spans="1:10" ht="12.75">
      <c r="A181" s="220">
        <v>33904</v>
      </c>
      <c r="B181" s="213" t="s">
        <v>2554</v>
      </c>
      <c r="C181" s="213">
        <v>3</v>
      </c>
      <c r="D181" s="213">
        <v>3</v>
      </c>
      <c r="E181" s="215"/>
      <c r="F181" s="215"/>
      <c r="G181" s="216" t="s">
        <v>2791</v>
      </c>
      <c r="H181" s="215">
        <v>33</v>
      </c>
      <c r="I181" s="215">
        <v>904</v>
      </c>
      <c r="J181" s="217" t="s">
        <v>2553</v>
      </c>
    </row>
    <row r="182" spans="1:10" ht="12.75">
      <c r="A182" s="220">
        <v>34901</v>
      </c>
      <c r="B182" s="213" t="s">
        <v>2556</v>
      </c>
      <c r="C182" s="213">
        <v>2</v>
      </c>
      <c r="D182" s="213">
        <v>2</v>
      </c>
      <c r="E182" s="215"/>
      <c r="F182" s="215"/>
      <c r="G182" s="216" t="s">
        <v>2791</v>
      </c>
      <c r="H182" s="215">
        <v>34</v>
      </c>
      <c r="I182" s="215">
        <v>901</v>
      </c>
      <c r="J182" s="217" t="s">
        <v>2555</v>
      </c>
    </row>
    <row r="183" spans="1:10" ht="12.75">
      <c r="A183" s="220">
        <v>34902</v>
      </c>
      <c r="B183" s="213" t="s">
        <v>2558</v>
      </c>
      <c r="C183" s="213">
        <v>2</v>
      </c>
      <c r="D183" s="213">
        <v>2</v>
      </c>
      <c r="E183" s="215"/>
      <c r="F183" s="215"/>
      <c r="G183" s="216" t="s">
        <v>2791</v>
      </c>
      <c r="H183" s="215">
        <v>34</v>
      </c>
      <c r="I183" s="215">
        <v>902</v>
      </c>
      <c r="J183" s="217" t="s">
        <v>2557</v>
      </c>
    </row>
    <row r="184" spans="1:10" ht="12.75">
      <c r="A184" s="220">
        <v>34903</v>
      </c>
      <c r="B184" s="213" t="s">
        <v>2560</v>
      </c>
      <c r="C184" s="213">
        <v>2</v>
      </c>
      <c r="D184" s="213">
        <v>2</v>
      </c>
      <c r="E184" s="215"/>
      <c r="F184" s="215"/>
      <c r="G184" s="216" t="s">
        <v>2791</v>
      </c>
      <c r="H184" s="215">
        <v>34</v>
      </c>
      <c r="I184" s="215">
        <v>903</v>
      </c>
      <c r="J184" s="217" t="s">
        <v>2559</v>
      </c>
    </row>
    <row r="185" spans="1:10" ht="12.75">
      <c r="A185" s="220">
        <v>34905</v>
      </c>
      <c r="B185" s="213" t="s">
        <v>36</v>
      </c>
      <c r="C185" s="213">
        <v>2</v>
      </c>
      <c r="D185" s="213">
        <v>2</v>
      </c>
      <c r="E185" s="215"/>
      <c r="F185" s="215"/>
      <c r="G185" s="216" t="s">
        <v>2791</v>
      </c>
      <c r="H185" s="215">
        <v>34</v>
      </c>
      <c r="I185" s="215">
        <v>905</v>
      </c>
      <c r="J185" s="217" t="s">
        <v>2561</v>
      </c>
    </row>
    <row r="186" spans="1:10" ht="12.75">
      <c r="A186" s="220">
        <v>34906</v>
      </c>
      <c r="B186" s="213" t="s">
        <v>2564</v>
      </c>
      <c r="C186" s="213">
        <v>1</v>
      </c>
      <c r="D186" s="213">
        <v>1</v>
      </c>
      <c r="E186" s="215"/>
      <c r="F186" s="215"/>
      <c r="G186" s="216" t="s">
        <v>2791</v>
      </c>
      <c r="H186" s="215">
        <v>34</v>
      </c>
      <c r="I186" s="215">
        <v>906</v>
      </c>
      <c r="J186" s="217" t="s">
        <v>2563</v>
      </c>
    </row>
    <row r="187" spans="1:10" ht="12.75">
      <c r="A187" s="220">
        <v>34907</v>
      </c>
      <c r="B187" s="213" t="s">
        <v>2566</v>
      </c>
      <c r="C187" s="213">
        <v>3</v>
      </c>
      <c r="D187" s="213">
        <v>3</v>
      </c>
      <c r="E187" s="215"/>
      <c r="F187" s="215"/>
      <c r="G187" s="216" t="s">
        <v>2791</v>
      </c>
      <c r="H187" s="215">
        <v>34</v>
      </c>
      <c r="I187" s="215">
        <v>907</v>
      </c>
      <c r="J187" s="217" t="s">
        <v>2565</v>
      </c>
    </row>
    <row r="188" spans="1:10" ht="12.75">
      <c r="A188" s="220">
        <v>34908</v>
      </c>
      <c r="B188" s="213" t="s">
        <v>2568</v>
      </c>
      <c r="C188" s="213">
        <v>3</v>
      </c>
      <c r="D188" s="213">
        <v>3</v>
      </c>
      <c r="E188" s="215"/>
      <c r="F188" s="215"/>
      <c r="G188" s="216" t="s">
        <v>2791</v>
      </c>
      <c r="H188" s="215">
        <v>34</v>
      </c>
      <c r="I188" s="215">
        <v>908</v>
      </c>
      <c r="J188" s="217" t="s">
        <v>2567</v>
      </c>
    </row>
    <row r="189" spans="1:10" ht="12.75">
      <c r="A189" s="220">
        <v>34909</v>
      </c>
      <c r="B189" s="213" t="s">
        <v>2570</v>
      </c>
      <c r="C189" s="213">
        <v>1</v>
      </c>
      <c r="D189" s="213">
        <v>1</v>
      </c>
      <c r="E189" s="215"/>
      <c r="F189" s="215"/>
      <c r="G189" s="216" t="s">
        <v>2791</v>
      </c>
      <c r="H189" s="215">
        <v>34</v>
      </c>
      <c r="I189" s="215">
        <v>909</v>
      </c>
      <c r="J189" s="217" t="s">
        <v>2569</v>
      </c>
    </row>
    <row r="190" spans="1:10" ht="12.75">
      <c r="A190" s="220">
        <v>35901</v>
      </c>
      <c r="B190" s="213" t="s">
        <v>2572</v>
      </c>
      <c r="C190" s="213">
        <v>2</v>
      </c>
      <c r="D190" s="213">
        <v>2</v>
      </c>
      <c r="E190" s="215"/>
      <c r="F190" s="215"/>
      <c r="G190" s="216" t="s">
        <v>2791</v>
      </c>
      <c r="H190" s="215">
        <v>35</v>
      </c>
      <c r="I190" s="215">
        <v>901</v>
      </c>
      <c r="J190" s="217" t="s">
        <v>2571</v>
      </c>
    </row>
    <row r="191" spans="1:10" ht="12.75">
      <c r="A191" s="220">
        <v>35902</v>
      </c>
      <c r="B191" s="213" t="s">
        <v>2574</v>
      </c>
      <c r="C191" s="213">
        <v>2</v>
      </c>
      <c r="D191" s="213">
        <v>2</v>
      </c>
      <c r="E191" s="215"/>
      <c r="F191" s="215"/>
      <c r="G191" s="216" t="s">
        <v>2791</v>
      </c>
      <c r="H191" s="215">
        <v>35</v>
      </c>
      <c r="I191" s="215">
        <v>902</v>
      </c>
      <c r="J191" s="217" t="s">
        <v>2573</v>
      </c>
    </row>
    <row r="192" spans="1:10" ht="12.75">
      <c r="A192" s="220">
        <v>35903</v>
      </c>
      <c r="B192" s="213" t="s">
        <v>2576</v>
      </c>
      <c r="C192" s="213">
        <v>1</v>
      </c>
      <c r="D192" s="213">
        <v>1</v>
      </c>
      <c r="E192" s="215"/>
      <c r="F192" s="215"/>
      <c r="G192" s="216" t="s">
        <v>2791</v>
      </c>
      <c r="H192" s="215">
        <v>35</v>
      </c>
      <c r="I192" s="215">
        <v>903</v>
      </c>
      <c r="J192" s="217" t="s">
        <v>2575</v>
      </c>
    </row>
    <row r="193" spans="1:10" ht="12.75">
      <c r="A193" s="220">
        <v>36901</v>
      </c>
      <c r="B193" s="213" t="s">
        <v>2578</v>
      </c>
      <c r="C193" s="213">
        <v>2</v>
      </c>
      <c r="D193" s="213">
        <v>2</v>
      </c>
      <c r="E193" s="215"/>
      <c r="F193" s="215"/>
      <c r="G193" s="216" t="s">
        <v>2791</v>
      </c>
      <c r="H193" s="215">
        <v>36</v>
      </c>
      <c r="I193" s="215">
        <v>901</v>
      </c>
      <c r="J193" s="217" t="s">
        <v>2577</v>
      </c>
    </row>
    <row r="194" spans="1:10" ht="12.75">
      <c r="A194" s="220">
        <v>36902</v>
      </c>
      <c r="B194" s="213" t="s">
        <v>2580</v>
      </c>
      <c r="C194" s="213">
        <v>3</v>
      </c>
      <c r="D194" s="213">
        <v>3</v>
      </c>
      <c r="E194" s="215"/>
      <c r="F194" s="215"/>
      <c r="G194" s="216" t="s">
        <v>2791</v>
      </c>
      <c r="H194" s="215">
        <v>36</v>
      </c>
      <c r="I194" s="215">
        <v>902</v>
      </c>
      <c r="J194" s="217" t="s">
        <v>2579</v>
      </c>
    </row>
    <row r="195" spans="1:10" ht="12.75">
      <c r="A195" s="220">
        <v>36903</v>
      </c>
      <c r="B195" s="213" t="s">
        <v>2582</v>
      </c>
      <c r="C195" s="213">
        <v>2</v>
      </c>
      <c r="D195" s="213">
        <v>2</v>
      </c>
      <c r="E195" s="215"/>
      <c r="F195" s="215"/>
      <c r="G195" s="216" t="s">
        <v>2791</v>
      </c>
      <c r="H195" s="215">
        <v>36</v>
      </c>
      <c r="I195" s="215">
        <v>903</v>
      </c>
      <c r="J195" s="217" t="s">
        <v>2581</v>
      </c>
    </row>
    <row r="196" spans="1:10" ht="12.75">
      <c r="A196" s="220">
        <v>37901</v>
      </c>
      <c r="B196" s="213" t="s">
        <v>2584</v>
      </c>
      <c r="C196" s="213">
        <v>2</v>
      </c>
      <c r="D196" s="213">
        <v>2</v>
      </c>
      <c r="E196" s="215"/>
      <c r="F196" s="215"/>
      <c r="G196" s="216" t="s">
        <v>2791</v>
      </c>
      <c r="H196" s="215">
        <v>37</v>
      </c>
      <c r="I196" s="215">
        <v>901</v>
      </c>
      <c r="J196" s="217" t="s">
        <v>2583</v>
      </c>
    </row>
    <row r="197" spans="1:10" ht="12.75">
      <c r="A197" s="220">
        <v>37904</v>
      </c>
      <c r="B197" s="213" t="s">
        <v>2586</v>
      </c>
      <c r="C197" s="213">
        <v>2</v>
      </c>
      <c r="D197" s="213">
        <v>2</v>
      </c>
      <c r="E197" s="215"/>
      <c r="F197" s="215"/>
      <c r="G197" s="216" t="s">
        <v>2791</v>
      </c>
      <c r="H197" s="215">
        <v>37</v>
      </c>
      <c r="I197" s="215">
        <v>904</v>
      </c>
      <c r="J197" s="217" t="s">
        <v>2585</v>
      </c>
    </row>
    <row r="198" spans="1:10" ht="12.75">
      <c r="A198" s="220">
        <v>37907</v>
      </c>
      <c r="B198" s="213" t="s">
        <v>2588</v>
      </c>
      <c r="C198" s="213">
        <v>2</v>
      </c>
      <c r="D198" s="213">
        <v>1</v>
      </c>
      <c r="E198" s="215"/>
      <c r="F198" s="215"/>
      <c r="G198" s="216" t="s">
        <v>2791</v>
      </c>
      <c r="H198" s="215">
        <v>37</v>
      </c>
      <c r="I198" s="215">
        <v>907</v>
      </c>
      <c r="J198" s="217" t="s">
        <v>2587</v>
      </c>
    </row>
    <row r="199" spans="1:10" ht="12.75">
      <c r="A199" s="220">
        <v>37908</v>
      </c>
      <c r="B199" s="213" t="s">
        <v>2590</v>
      </c>
      <c r="C199" s="213">
        <v>1</v>
      </c>
      <c r="D199" s="213">
        <v>1</v>
      </c>
      <c r="E199" s="215"/>
      <c r="F199" s="215"/>
      <c r="G199" s="216" t="s">
        <v>2791</v>
      </c>
      <c r="H199" s="215">
        <v>37</v>
      </c>
      <c r="I199" s="215">
        <v>908</v>
      </c>
      <c r="J199" s="217" t="s">
        <v>2589</v>
      </c>
    </row>
    <row r="200" spans="1:10" ht="12.75">
      <c r="A200" s="220">
        <v>37909</v>
      </c>
      <c r="B200" s="213" t="s">
        <v>2592</v>
      </c>
      <c r="C200" s="213">
        <v>1</v>
      </c>
      <c r="D200" s="213">
        <v>1</v>
      </c>
      <c r="E200" s="215"/>
      <c r="F200" s="215"/>
      <c r="G200" s="216" t="s">
        <v>2791</v>
      </c>
      <c r="H200" s="215">
        <v>37</v>
      </c>
      <c r="I200" s="215">
        <v>909</v>
      </c>
      <c r="J200" s="217" t="s">
        <v>2591</v>
      </c>
    </row>
    <row r="201" spans="1:10" ht="12.75">
      <c r="A201" s="220">
        <v>38901</v>
      </c>
      <c r="B201" s="213" t="s">
        <v>2594</v>
      </c>
      <c r="C201" s="213">
        <v>2</v>
      </c>
      <c r="D201" s="213">
        <v>1</v>
      </c>
      <c r="E201" s="215"/>
      <c r="F201" s="215"/>
      <c r="G201" s="216" t="s">
        <v>2791</v>
      </c>
      <c r="H201" s="215">
        <v>38</v>
      </c>
      <c r="I201" s="215">
        <v>901</v>
      </c>
      <c r="J201" s="217" t="s">
        <v>2593</v>
      </c>
    </row>
    <row r="202" spans="1:10" ht="12.75">
      <c r="A202" s="220">
        <v>39901</v>
      </c>
      <c r="B202" s="213" t="s">
        <v>2596</v>
      </c>
      <c r="C202" s="213">
        <v>2</v>
      </c>
      <c r="D202" s="213">
        <v>2</v>
      </c>
      <c r="E202" s="215"/>
      <c r="F202" s="215"/>
      <c r="G202" s="216" t="s">
        <v>2791</v>
      </c>
      <c r="H202" s="215">
        <v>39</v>
      </c>
      <c r="I202" s="215">
        <v>901</v>
      </c>
      <c r="J202" s="217" t="s">
        <v>2595</v>
      </c>
    </row>
    <row r="203" spans="1:10" ht="12.75">
      <c r="A203" s="220">
        <v>39902</v>
      </c>
      <c r="B203" s="213" t="s">
        <v>2598</v>
      </c>
      <c r="C203" s="213">
        <v>2</v>
      </c>
      <c r="D203" s="213">
        <v>2</v>
      </c>
      <c r="E203" s="215"/>
      <c r="F203" s="215"/>
      <c r="G203" s="216" t="s">
        <v>2791</v>
      </c>
      <c r="H203" s="215">
        <v>39</v>
      </c>
      <c r="I203" s="215">
        <v>902</v>
      </c>
      <c r="J203" s="217" t="s">
        <v>2597</v>
      </c>
    </row>
    <row r="204" spans="1:10" ht="12.75">
      <c r="A204" s="220">
        <v>39903</v>
      </c>
      <c r="B204" s="213" t="s">
        <v>2600</v>
      </c>
      <c r="C204" s="213">
        <v>1</v>
      </c>
      <c r="D204" s="213">
        <v>1</v>
      </c>
      <c r="E204" s="215"/>
      <c r="F204" s="215"/>
      <c r="G204" s="216" t="s">
        <v>2791</v>
      </c>
      <c r="H204" s="215">
        <v>39</v>
      </c>
      <c r="I204" s="215">
        <v>903</v>
      </c>
      <c r="J204" s="217" t="s">
        <v>2599</v>
      </c>
    </row>
    <row r="205" spans="1:10" ht="12.75">
      <c r="A205" s="220">
        <v>39904</v>
      </c>
      <c r="B205" s="213" t="s">
        <v>2602</v>
      </c>
      <c r="C205" s="213">
        <v>2</v>
      </c>
      <c r="D205" s="213">
        <v>2</v>
      </c>
      <c r="E205" s="215"/>
      <c r="F205" s="215"/>
      <c r="G205" s="216" t="s">
        <v>2791</v>
      </c>
      <c r="H205" s="215">
        <v>39</v>
      </c>
      <c r="I205" s="215">
        <v>904</v>
      </c>
      <c r="J205" s="217" t="s">
        <v>2601</v>
      </c>
    </row>
    <row r="206" spans="1:10" ht="12.75">
      <c r="A206" s="220">
        <v>39905</v>
      </c>
      <c r="B206" s="213" t="s">
        <v>2604</v>
      </c>
      <c r="C206" s="213">
        <v>3</v>
      </c>
      <c r="D206" s="213">
        <v>3</v>
      </c>
      <c r="E206" s="215"/>
      <c r="F206" s="215"/>
      <c r="G206" s="216" t="s">
        <v>2791</v>
      </c>
      <c r="H206" s="215">
        <v>39</v>
      </c>
      <c r="I206" s="215">
        <v>905</v>
      </c>
      <c r="J206" s="217" t="s">
        <v>2603</v>
      </c>
    </row>
    <row r="207" spans="1:10" ht="12.75">
      <c r="A207" s="220">
        <v>40901</v>
      </c>
      <c r="B207" s="213" t="s">
        <v>2606</v>
      </c>
      <c r="C207" s="213">
        <v>1</v>
      </c>
      <c r="D207" s="213">
        <v>1</v>
      </c>
      <c r="E207" s="215"/>
      <c r="F207" s="215"/>
      <c r="G207" s="216" t="s">
        <v>2791</v>
      </c>
      <c r="H207" s="215">
        <v>40</v>
      </c>
      <c r="I207" s="215">
        <v>901</v>
      </c>
      <c r="J207" s="217" t="s">
        <v>2605</v>
      </c>
    </row>
    <row r="208" spans="1:10" ht="12.75">
      <c r="A208" s="220">
        <v>40902</v>
      </c>
      <c r="B208" s="213" t="s">
        <v>37</v>
      </c>
      <c r="C208" s="213">
        <v>3</v>
      </c>
      <c r="D208" s="213">
        <v>3</v>
      </c>
      <c r="E208" s="215"/>
      <c r="F208" s="215"/>
      <c r="G208" s="216" t="s">
        <v>2791</v>
      </c>
      <c r="H208" s="215">
        <v>40</v>
      </c>
      <c r="I208" s="215">
        <v>902</v>
      </c>
      <c r="J208" s="217" t="s">
        <v>2607</v>
      </c>
    </row>
    <row r="209" spans="1:10" ht="12.75">
      <c r="A209" s="220">
        <v>41901</v>
      </c>
      <c r="B209" s="213" t="s">
        <v>2610</v>
      </c>
      <c r="C209" s="213">
        <v>2</v>
      </c>
      <c r="D209" s="213">
        <v>1</v>
      </c>
      <c r="E209" s="215"/>
      <c r="F209" s="215"/>
      <c r="G209" s="216" t="s">
        <v>2791</v>
      </c>
      <c r="H209" s="215">
        <v>41</v>
      </c>
      <c r="I209" s="215">
        <v>901</v>
      </c>
      <c r="J209" s="217" t="s">
        <v>2609</v>
      </c>
    </row>
    <row r="210" spans="1:10" ht="12.75">
      <c r="A210" s="220">
        <v>41902</v>
      </c>
      <c r="B210" s="213" t="s">
        <v>2612</v>
      </c>
      <c r="C210" s="213">
        <v>3</v>
      </c>
      <c r="D210" s="213">
        <v>3</v>
      </c>
      <c r="E210" s="215"/>
      <c r="F210" s="215"/>
      <c r="G210" s="216" t="s">
        <v>2791</v>
      </c>
      <c r="H210" s="215">
        <v>41</v>
      </c>
      <c r="I210" s="215">
        <v>902</v>
      </c>
      <c r="J210" s="217" t="s">
        <v>2611</v>
      </c>
    </row>
    <row r="211" spans="1:10" ht="12.75">
      <c r="A211" s="220">
        <v>42901</v>
      </c>
      <c r="B211" s="213" t="s">
        <v>2614</v>
      </c>
      <c r="C211" s="213">
        <v>1</v>
      </c>
      <c r="D211" s="213">
        <v>1</v>
      </c>
      <c r="E211" s="215"/>
      <c r="F211" s="215"/>
      <c r="G211" s="216" t="s">
        <v>2791</v>
      </c>
      <c r="H211" s="215">
        <v>42</v>
      </c>
      <c r="I211" s="215">
        <v>901</v>
      </c>
      <c r="J211" s="217" t="s">
        <v>2613</v>
      </c>
    </row>
    <row r="212" spans="1:10" ht="12.75">
      <c r="A212" s="220">
        <v>42903</v>
      </c>
      <c r="B212" s="213" t="s">
        <v>2616</v>
      </c>
      <c r="C212" s="213">
        <v>2</v>
      </c>
      <c r="D212" s="213">
        <v>2</v>
      </c>
      <c r="E212" s="215"/>
      <c r="F212" s="215"/>
      <c r="G212" s="216" t="s">
        <v>2791</v>
      </c>
      <c r="H212" s="215">
        <v>42</v>
      </c>
      <c r="I212" s="215">
        <v>903</v>
      </c>
      <c r="J212" s="217" t="s">
        <v>2615</v>
      </c>
    </row>
    <row r="213" spans="1:10" ht="12.75">
      <c r="A213" s="220">
        <v>42905</v>
      </c>
      <c r="B213" s="213" t="s">
        <v>38</v>
      </c>
      <c r="C213" s="213">
        <v>3</v>
      </c>
      <c r="D213" s="213">
        <v>3</v>
      </c>
      <c r="E213" s="215"/>
      <c r="F213" s="215"/>
      <c r="G213" s="216" t="s">
        <v>2791</v>
      </c>
      <c r="H213" s="215">
        <v>42</v>
      </c>
      <c r="I213" s="215">
        <v>905</v>
      </c>
      <c r="J213" s="217" t="s">
        <v>2617</v>
      </c>
    </row>
    <row r="214" spans="1:10" ht="12.75">
      <c r="A214" s="220">
        <v>42906</v>
      </c>
      <c r="B214" s="213" t="s">
        <v>2620</v>
      </c>
      <c r="C214" s="213">
        <v>3</v>
      </c>
      <c r="D214" s="213">
        <v>3</v>
      </c>
      <c r="E214" s="215"/>
      <c r="F214" s="215"/>
      <c r="G214" s="216" t="s">
        <v>2791</v>
      </c>
      <c r="H214" s="215">
        <v>42</v>
      </c>
      <c r="I214" s="215">
        <v>906</v>
      </c>
      <c r="J214" s="217" t="s">
        <v>2619</v>
      </c>
    </row>
    <row r="215" spans="1:10" ht="12.75">
      <c r="A215" s="220">
        <v>43901</v>
      </c>
      <c r="B215" s="213" t="s">
        <v>2622</v>
      </c>
      <c r="C215" s="213">
        <v>3</v>
      </c>
      <c r="D215" s="213">
        <v>3</v>
      </c>
      <c r="E215" s="215"/>
      <c r="F215" s="215"/>
      <c r="G215" s="216" t="s">
        <v>2791</v>
      </c>
      <c r="H215" s="215">
        <v>43</v>
      </c>
      <c r="I215" s="215">
        <v>901</v>
      </c>
      <c r="J215" s="217" t="s">
        <v>2621</v>
      </c>
    </row>
    <row r="216" spans="1:10" ht="12.75">
      <c r="A216" s="220">
        <v>43902</v>
      </c>
      <c r="B216" s="213" t="s">
        <v>2624</v>
      </c>
      <c r="C216" s="213">
        <v>2</v>
      </c>
      <c r="D216" s="213">
        <v>2</v>
      </c>
      <c r="E216" s="215"/>
      <c r="F216" s="215"/>
      <c r="G216" s="216" t="s">
        <v>2791</v>
      </c>
      <c r="H216" s="215">
        <v>43</v>
      </c>
      <c r="I216" s="215">
        <v>902</v>
      </c>
      <c r="J216" s="217" t="s">
        <v>2623</v>
      </c>
    </row>
    <row r="217" spans="1:10" ht="12.75">
      <c r="A217" s="220">
        <v>43903</v>
      </c>
      <c r="B217" s="213" t="s">
        <v>2626</v>
      </c>
      <c r="C217" s="213">
        <v>2</v>
      </c>
      <c r="D217" s="213">
        <v>3</v>
      </c>
      <c r="E217" s="215"/>
      <c r="F217" s="215"/>
      <c r="G217" s="216" t="s">
        <v>2791</v>
      </c>
      <c r="H217" s="215">
        <v>43</v>
      </c>
      <c r="I217" s="215">
        <v>903</v>
      </c>
      <c r="J217" s="217" t="s">
        <v>2625</v>
      </c>
    </row>
    <row r="218" spans="1:10" ht="12.75">
      <c r="A218" s="220">
        <v>43904</v>
      </c>
      <c r="B218" s="213" t="s">
        <v>2628</v>
      </c>
      <c r="C218" s="213">
        <v>2</v>
      </c>
      <c r="D218" s="213">
        <v>2</v>
      </c>
      <c r="E218" s="215"/>
      <c r="F218" s="215"/>
      <c r="G218" s="216" t="s">
        <v>2791</v>
      </c>
      <c r="H218" s="215">
        <v>43</v>
      </c>
      <c r="I218" s="215">
        <v>904</v>
      </c>
      <c r="J218" s="217" t="s">
        <v>2627</v>
      </c>
    </row>
    <row r="219" spans="1:10" ht="12.75">
      <c r="A219" s="220">
        <v>43905</v>
      </c>
      <c r="B219" s="213" t="s">
        <v>2630</v>
      </c>
      <c r="C219" s="213">
        <v>3</v>
      </c>
      <c r="D219" s="213">
        <v>3</v>
      </c>
      <c r="E219" s="215"/>
      <c r="F219" s="215"/>
      <c r="G219" s="216" t="s">
        <v>2791</v>
      </c>
      <c r="H219" s="215">
        <v>43</v>
      </c>
      <c r="I219" s="215">
        <v>905</v>
      </c>
      <c r="J219" s="217" t="s">
        <v>2629</v>
      </c>
    </row>
    <row r="220" spans="1:10" ht="12.75">
      <c r="A220" s="220">
        <v>43907</v>
      </c>
      <c r="B220" s="213" t="s">
        <v>2636</v>
      </c>
      <c r="C220" s="213">
        <v>3</v>
      </c>
      <c r="D220" s="213">
        <v>3</v>
      </c>
      <c r="E220" s="215"/>
      <c r="F220" s="215"/>
      <c r="G220" s="216" t="s">
        <v>2791</v>
      </c>
      <c r="H220" s="215">
        <v>43</v>
      </c>
      <c r="I220" s="215">
        <v>907</v>
      </c>
      <c r="J220" s="217" t="s">
        <v>2635</v>
      </c>
    </row>
    <row r="221" spans="1:10" ht="12.75">
      <c r="A221" s="220">
        <v>43908</v>
      </c>
      <c r="B221" s="213" t="s">
        <v>2638</v>
      </c>
      <c r="C221" s="213">
        <v>2</v>
      </c>
      <c r="D221" s="213">
        <v>2</v>
      </c>
      <c r="E221" s="215"/>
      <c r="F221" s="215"/>
      <c r="G221" s="216" t="s">
        <v>2791</v>
      </c>
      <c r="H221" s="215">
        <v>43</v>
      </c>
      <c r="I221" s="215">
        <v>908</v>
      </c>
      <c r="J221" s="217" t="s">
        <v>2637</v>
      </c>
    </row>
    <row r="222" spans="1:10" ht="12.75">
      <c r="A222" s="220">
        <v>43910</v>
      </c>
      <c r="B222" s="213" t="s">
        <v>2640</v>
      </c>
      <c r="C222" s="213">
        <v>3</v>
      </c>
      <c r="D222" s="213">
        <v>3</v>
      </c>
      <c r="E222" s="215"/>
      <c r="F222" s="215"/>
      <c r="G222" s="216" t="s">
        <v>2791</v>
      </c>
      <c r="H222" s="215">
        <v>43</v>
      </c>
      <c r="I222" s="215">
        <v>910</v>
      </c>
      <c r="J222" s="217" t="s">
        <v>2639</v>
      </c>
    </row>
    <row r="223" spans="1:10" ht="12.75">
      <c r="A223" s="220">
        <v>43911</v>
      </c>
      <c r="B223" s="213" t="s">
        <v>2642</v>
      </c>
      <c r="C223" s="213">
        <v>2</v>
      </c>
      <c r="D223" s="213">
        <v>1</v>
      </c>
      <c r="E223" s="215"/>
      <c r="F223" s="215"/>
      <c r="G223" s="216" t="s">
        <v>2791</v>
      </c>
      <c r="H223" s="215">
        <v>43</v>
      </c>
      <c r="I223" s="215">
        <v>911</v>
      </c>
      <c r="J223" s="217" t="s">
        <v>2641</v>
      </c>
    </row>
    <row r="224" spans="1:10" ht="12.75">
      <c r="A224" s="220">
        <v>43912</v>
      </c>
      <c r="B224" s="213" t="s">
        <v>2644</v>
      </c>
      <c r="C224" s="213">
        <v>3</v>
      </c>
      <c r="D224" s="213">
        <v>3</v>
      </c>
      <c r="E224" s="215"/>
      <c r="F224" s="215"/>
      <c r="G224" s="216" t="s">
        <v>2791</v>
      </c>
      <c r="H224" s="215">
        <v>43</v>
      </c>
      <c r="I224" s="215">
        <v>912</v>
      </c>
      <c r="J224" s="217" t="s">
        <v>2643</v>
      </c>
    </row>
    <row r="225" spans="1:10" ht="12.75">
      <c r="A225" s="220">
        <v>43914</v>
      </c>
      <c r="B225" s="213" t="s">
        <v>2646</v>
      </c>
      <c r="C225" s="213">
        <v>2</v>
      </c>
      <c r="D225" s="213">
        <v>2</v>
      </c>
      <c r="E225" s="215"/>
      <c r="F225" s="215"/>
      <c r="G225" s="216" t="s">
        <v>2791</v>
      </c>
      <c r="H225" s="215">
        <v>43</v>
      </c>
      <c r="I225" s="215">
        <v>914</v>
      </c>
      <c r="J225" s="217" t="s">
        <v>2645</v>
      </c>
    </row>
    <row r="226" spans="1:10" ht="12.75">
      <c r="A226" s="220">
        <v>43917</v>
      </c>
      <c r="B226" s="213" t="s">
        <v>2648</v>
      </c>
      <c r="C226" s="213">
        <v>1</v>
      </c>
      <c r="D226" s="213">
        <v>2</v>
      </c>
      <c r="E226" s="215"/>
      <c r="F226" s="215"/>
      <c r="G226" s="216" t="s">
        <v>2791</v>
      </c>
      <c r="H226" s="215">
        <v>43</v>
      </c>
      <c r="I226" s="215">
        <v>917</v>
      </c>
      <c r="J226" s="217" t="s">
        <v>2647</v>
      </c>
    </row>
    <row r="227" spans="1:10" ht="12.75">
      <c r="A227" s="220">
        <v>43918</v>
      </c>
      <c r="B227" s="213" t="s">
        <v>2650</v>
      </c>
      <c r="C227" s="213">
        <v>2</v>
      </c>
      <c r="D227" s="213">
        <v>2</v>
      </c>
      <c r="E227" s="215"/>
      <c r="F227" s="215"/>
      <c r="G227" s="216" t="s">
        <v>2791</v>
      </c>
      <c r="H227" s="215">
        <v>43</v>
      </c>
      <c r="I227" s="215">
        <v>918</v>
      </c>
      <c r="J227" s="217" t="s">
        <v>2649</v>
      </c>
    </row>
    <row r="228" spans="1:10" ht="12.75">
      <c r="A228" s="220">
        <v>43919</v>
      </c>
      <c r="B228" s="213" t="s">
        <v>2652</v>
      </c>
      <c r="C228" s="213">
        <v>3</v>
      </c>
      <c r="D228" s="213">
        <v>3</v>
      </c>
      <c r="E228" s="215"/>
      <c r="F228" s="215"/>
      <c r="G228" s="216" t="s">
        <v>2791</v>
      </c>
      <c r="H228" s="215">
        <v>43</v>
      </c>
      <c r="I228" s="215">
        <v>919</v>
      </c>
      <c r="J228" s="217" t="s">
        <v>2651</v>
      </c>
    </row>
    <row r="229" spans="1:10" ht="12.75">
      <c r="A229" s="220">
        <v>44902</v>
      </c>
      <c r="B229" s="213" t="s">
        <v>2654</v>
      </c>
      <c r="C229" s="213">
        <v>1</v>
      </c>
      <c r="D229" s="213">
        <v>1</v>
      </c>
      <c r="E229" s="215"/>
      <c r="F229" s="215"/>
      <c r="G229" s="216" t="s">
        <v>2791</v>
      </c>
      <c r="H229" s="215">
        <v>44</v>
      </c>
      <c r="I229" s="215">
        <v>902</v>
      </c>
      <c r="J229" s="217" t="s">
        <v>2653</v>
      </c>
    </row>
    <row r="230" spans="1:10" ht="12.75">
      <c r="A230" s="220">
        <v>44904</v>
      </c>
      <c r="B230" s="213" t="s">
        <v>2656</v>
      </c>
      <c r="C230" s="213">
        <v>2</v>
      </c>
      <c r="D230" s="213">
        <v>3</v>
      </c>
      <c r="E230" s="215"/>
      <c r="F230" s="215"/>
      <c r="G230" s="216" t="s">
        <v>2791</v>
      </c>
      <c r="H230" s="215">
        <v>44</v>
      </c>
      <c r="I230" s="215">
        <v>904</v>
      </c>
      <c r="J230" s="217" t="s">
        <v>2655</v>
      </c>
    </row>
    <row r="231" spans="1:10" ht="12.75">
      <c r="A231" s="220">
        <v>45902</v>
      </c>
      <c r="B231" s="213" t="s">
        <v>2658</v>
      </c>
      <c r="C231" s="213">
        <v>3</v>
      </c>
      <c r="D231" s="213">
        <v>3</v>
      </c>
      <c r="E231" s="215"/>
      <c r="F231" s="215"/>
      <c r="G231" s="216" t="s">
        <v>2791</v>
      </c>
      <c r="H231" s="215">
        <v>45</v>
      </c>
      <c r="I231" s="215">
        <v>902</v>
      </c>
      <c r="J231" s="217" t="s">
        <v>2657</v>
      </c>
    </row>
    <row r="232" spans="1:10" ht="12.75">
      <c r="A232" s="220">
        <v>45903</v>
      </c>
      <c r="B232" s="213" t="s">
        <v>39</v>
      </c>
      <c r="C232" s="213">
        <v>3</v>
      </c>
      <c r="D232" s="213">
        <v>3</v>
      </c>
      <c r="E232" s="215"/>
      <c r="F232" s="215"/>
      <c r="G232" s="216" t="s">
        <v>2791</v>
      </c>
      <c r="H232" s="215">
        <v>45</v>
      </c>
      <c r="I232" s="215">
        <v>903</v>
      </c>
      <c r="J232" s="217" t="s">
        <v>2659</v>
      </c>
    </row>
    <row r="233" spans="1:10" ht="12.75">
      <c r="A233" s="220">
        <v>45905</v>
      </c>
      <c r="B233" s="213" t="s">
        <v>2662</v>
      </c>
      <c r="C233" s="213">
        <v>3</v>
      </c>
      <c r="D233" s="213">
        <v>3</v>
      </c>
      <c r="E233" s="215"/>
      <c r="F233" s="215"/>
      <c r="G233" s="216" t="s">
        <v>2791</v>
      </c>
      <c r="H233" s="215">
        <v>45</v>
      </c>
      <c r="I233" s="215">
        <v>905</v>
      </c>
      <c r="J233" s="217" t="s">
        <v>2661</v>
      </c>
    </row>
    <row r="234" spans="1:10" ht="12.75">
      <c r="A234" s="220">
        <v>46801</v>
      </c>
      <c r="B234" s="215"/>
      <c r="C234" s="213">
        <v>4</v>
      </c>
      <c r="D234" s="213">
        <v>4</v>
      </c>
      <c r="E234" s="215"/>
      <c r="F234" s="215"/>
      <c r="G234" s="216" t="s">
        <v>2791</v>
      </c>
      <c r="H234" s="215">
        <v>46</v>
      </c>
      <c r="I234" s="215">
        <v>801</v>
      </c>
      <c r="J234" s="217" t="s">
        <v>994</v>
      </c>
    </row>
    <row r="235" spans="1:10" ht="12.75">
      <c r="A235" s="220">
        <v>46802</v>
      </c>
      <c r="B235" s="213" t="s">
        <v>40</v>
      </c>
      <c r="C235" s="213">
        <v>4</v>
      </c>
      <c r="D235" s="213">
        <v>4</v>
      </c>
      <c r="E235" s="215"/>
      <c r="F235" s="215"/>
      <c r="G235" s="216" t="s">
        <v>2791</v>
      </c>
      <c r="H235" s="215">
        <v>46</v>
      </c>
      <c r="I235" s="215">
        <v>802</v>
      </c>
      <c r="J235" s="217" t="s">
        <v>995</v>
      </c>
    </row>
    <row r="236" spans="1:10" ht="12.75">
      <c r="A236" s="220">
        <v>46901</v>
      </c>
      <c r="B236" s="213" t="s">
        <v>2664</v>
      </c>
      <c r="C236" s="213">
        <v>3</v>
      </c>
      <c r="D236" s="213">
        <v>2</v>
      </c>
      <c r="E236" s="215"/>
      <c r="F236" s="215"/>
      <c r="G236" s="216" t="s">
        <v>2791</v>
      </c>
      <c r="H236" s="215">
        <v>46</v>
      </c>
      <c r="I236" s="215">
        <v>901</v>
      </c>
      <c r="J236" s="217" t="s">
        <v>2663</v>
      </c>
    </row>
    <row r="237" spans="1:10" ht="12.75">
      <c r="A237" s="220">
        <v>46902</v>
      </c>
      <c r="B237" s="213" t="s">
        <v>2666</v>
      </c>
      <c r="C237" s="213">
        <v>3</v>
      </c>
      <c r="D237" s="213">
        <v>3</v>
      </c>
      <c r="E237" s="215"/>
      <c r="F237" s="215"/>
      <c r="G237" s="216" t="s">
        <v>2791</v>
      </c>
      <c r="H237" s="215">
        <v>46</v>
      </c>
      <c r="I237" s="215">
        <v>902</v>
      </c>
      <c r="J237" s="217" t="s">
        <v>2665</v>
      </c>
    </row>
    <row r="238" spans="1:10" ht="12.75">
      <c r="A238" s="220">
        <v>47901</v>
      </c>
      <c r="B238" s="213" t="s">
        <v>2668</v>
      </c>
      <c r="C238" s="213">
        <v>2</v>
      </c>
      <c r="D238" s="213">
        <v>2</v>
      </c>
      <c r="E238" s="215"/>
      <c r="F238" s="215"/>
      <c r="G238" s="216" t="s">
        <v>2791</v>
      </c>
      <c r="H238" s="215">
        <v>47</v>
      </c>
      <c r="I238" s="215">
        <v>901</v>
      </c>
      <c r="J238" s="217" t="s">
        <v>2667</v>
      </c>
    </row>
    <row r="239" spans="1:10" ht="12.75">
      <c r="A239" s="220">
        <v>47902</v>
      </c>
      <c r="B239" s="213" t="s">
        <v>2670</v>
      </c>
      <c r="C239" s="213">
        <v>2</v>
      </c>
      <c r="D239" s="213">
        <v>2</v>
      </c>
      <c r="E239" s="215"/>
      <c r="F239" s="215"/>
      <c r="G239" s="216" t="s">
        <v>2791</v>
      </c>
      <c r="H239" s="215">
        <v>47</v>
      </c>
      <c r="I239" s="215">
        <v>902</v>
      </c>
      <c r="J239" s="217" t="s">
        <v>2669</v>
      </c>
    </row>
    <row r="240" spans="1:10" ht="12.75">
      <c r="A240" s="220">
        <v>47903</v>
      </c>
      <c r="B240" s="213" t="s">
        <v>2672</v>
      </c>
      <c r="C240" s="213">
        <v>2</v>
      </c>
      <c r="D240" s="213">
        <v>2</v>
      </c>
      <c r="E240" s="215"/>
      <c r="F240" s="215"/>
      <c r="G240" s="216" t="s">
        <v>2791</v>
      </c>
      <c r="H240" s="215">
        <v>47</v>
      </c>
      <c r="I240" s="215">
        <v>903</v>
      </c>
      <c r="J240" s="217" t="s">
        <v>2671</v>
      </c>
    </row>
    <row r="241" spans="1:10" ht="12.75">
      <c r="A241" s="220">
        <v>47905</v>
      </c>
      <c r="B241" s="213" t="s">
        <v>2674</v>
      </c>
      <c r="C241" s="213">
        <v>1</v>
      </c>
      <c r="D241" s="213">
        <v>1</v>
      </c>
      <c r="E241" s="215"/>
      <c r="F241" s="215"/>
      <c r="G241" s="216" t="s">
        <v>2791</v>
      </c>
      <c r="H241" s="215">
        <v>47</v>
      </c>
      <c r="I241" s="215">
        <v>905</v>
      </c>
      <c r="J241" s="217" t="s">
        <v>2673</v>
      </c>
    </row>
    <row r="242" spans="1:10" ht="12.75">
      <c r="A242" s="220">
        <v>48901</v>
      </c>
      <c r="B242" s="213" t="s">
        <v>41</v>
      </c>
      <c r="C242" s="213">
        <v>3</v>
      </c>
      <c r="D242" s="213">
        <v>3</v>
      </c>
      <c r="E242" s="215"/>
      <c r="F242" s="215"/>
      <c r="G242" s="216" t="s">
        <v>2791</v>
      </c>
      <c r="H242" s="215">
        <v>48</v>
      </c>
      <c r="I242" s="215">
        <v>901</v>
      </c>
      <c r="J242" s="217" t="s">
        <v>2675</v>
      </c>
    </row>
    <row r="243" spans="1:10" ht="12.75">
      <c r="A243" s="220">
        <v>48903</v>
      </c>
      <c r="B243" s="213" t="s">
        <v>2678</v>
      </c>
      <c r="C243" s="213">
        <v>3</v>
      </c>
      <c r="D243" s="213">
        <v>3</v>
      </c>
      <c r="E243" s="215"/>
      <c r="F243" s="215"/>
      <c r="G243" s="216" t="s">
        <v>2791</v>
      </c>
      <c r="H243" s="215">
        <v>48</v>
      </c>
      <c r="I243" s="215">
        <v>903</v>
      </c>
      <c r="J243" s="217" t="s">
        <v>2677</v>
      </c>
    </row>
    <row r="244" spans="1:10" ht="12.75">
      <c r="A244" s="220">
        <v>49901</v>
      </c>
      <c r="B244" s="213" t="s">
        <v>2680</v>
      </c>
      <c r="C244" s="213">
        <v>2</v>
      </c>
      <c r="D244" s="213">
        <v>2</v>
      </c>
      <c r="E244" s="215"/>
      <c r="F244" s="215"/>
      <c r="G244" s="216" t="s">
        <v>2791</v>
      </c>
      <c r="H244" s="215">
        <v>49</v>
      </c>
      <c r="I244" s="215">
        <v>901</v>
      </c>
      <c r="J244" s="217" t="s">
        <v>2679</v>
      </c>
    </row>
    <row r="245" spans="1:10" ht="12.75">
      <c r="A245" s="220">
        <v>49902</v>
      </c>
      <c r="B245" s="213" t="s">
        <v>2682</v>
      </c>
      <c r="C245" s="213">
        <v>2</v>
      </c>
      <c r="D245" s="213">
        <v>3</v>
      </c>
      <c r="E245" s="215"/>
      <c r="F245" s="215"/>
      <c r="G245" s="216" t="s">
        <v>2791</v>
      </c>
      <c r="H245" s="215">
        <v>49</v>
      </c>
      <c r="I245" s="215">
        <v>902</v>
      </c>
      <c r="J245" s="217" t="s">
        <v>2681</v>
      </c>
    </row>
    <row r="246" spans="1:10" ht="12.75">
      <c r="A246" s="220">
        <v>49903</v>
      </c>
      <c r="B246" s="213" t="s">
        <v>2684</v>
      </c>
      <c r="C246" s="213">
        <v>2</v>
      </c>
      <c r="D246" s="213">
        <v>2</v>
      </c>
      <c r="E246" s="215"/>
      <c r="F246" s="215"/>
      <c r="G246" s="216" t="s">
        <v>2791</v>
      </c>
      <c r="H246" s="215">
        <v>49</v>
      </c>
      <c r="I246" s="215">
        <v>903</v>
      </c>
      <c r="J246" s="217" t="s">
        <v>2683</v>
      </c>
    </row>
    <row r="247" spans="1:10" ht="12.75">
      <c r="A247" s="220">
        <v>49904</v>
      </c>
      <c r="B247" s="213" t="s">
        <v>42</v>
      </c>
      <c r="C247" s="213">
        <v>1</v>
      </c>
      <c r="D247" s="213">
        <v>1</v>
      </c>
      <c r="E247" s="215"/>
      <c r="F247" s="215"/>
      <c r="G247" s="216" t="s">
        <v>2791</v>
      </c>
      <c r="H247" s="215">
        <v>49</v>
      </c>
      <c r="I247" s="215">
        <v>904</v>
      </c>
      <c r="J247" s="217" t="s">
        <v>996</v>
      </c>
    </row>
    <row r="248" spans="1:10" ht="12.75">
      <c r="A248" s="220">
        <v>49905</v>
      </c>
      <c r="B248" s="213" t="s">
        <v>2686</v>
      </c>
      <c r="C248" s="213">
        <v>3</v>
      </c>
      <c r="D248" s="213">
        <v>3</v>
      </c>
      <c r="E248" s="215"/>
      <c r="F248" s="215"/>
      <c r="G248" s="216" t="s">
        <v>2791</v>
      </c>
      <c r="H248" s="215">
        <v>49</v>
      </c>
      <c r="I248" s="215">
        <v>905</v>
      </c>
      <c r="J248" s="217" t="s">
        <v>2685</v>
      </c>
    </row>
    <row r="249" spans="1:10" ht="12.75">
      <c r="A249" s="220">
        <v>49906</v>
      </c>
      <c r="B249" s="213" t="s">
        <v>2688</v>
      </c>
      <c r="C249" s="213">
        <v>2</v>
      </c>
      <c r="D249" s="213">
        <v>2</v>
      </c>
      <c r="E249" s="215"/>
      <c r="F249" s="215"/>
      <c r="G249" s="216" t="s">
        <v>2791</v>
      </c>
      <c r="H249" s="215">
        <v>49</v>
      </c>
      <c r="I249" s="215">
        <v>906</v>
      </c>
      <c r="J249" s="217" t="s">
        <v>2687</v>
      </c>
    </row>
    <row r="250" spans="1:10" ht="12.75">
      <c r="A250" s="220">
        <v>49907</v>
      </c>
      <c r="B250" s="213" t="s">
        <v>2690</v>
      </c>
      <c r="C250" s="213">
        <v>2</v>
      </c>
      <c r="D250" s="213">
        <v>2</v>
      </c>
      <c r="E250" s="215"/>
      <c r="F250" s="215"/>
      <c r="G250" s="216" t="s">
        <v>2791</v>
      </c>
      <c r="H250" s="215">
        <v>49</v>
      </c>
      <c r="I250" s="215">
        <v>907</v>
      </c>
      <c r="J250" s="217" t="s">
        <v>2689</v>
      </c>
    </row>
    <row r="251" spans="1:10" ht="12.75">
      <c r="A251" s="220">
        <v>49908</v>
      </c>
      <c r="B251" s="213" t="s">
        <v>2692</v>
      </c>
      <c r="C251" s="213">
        <v>1</v>
      </c>
      <c r="D251" s="213">
        <v>2</v>
      </c>
      <c r="E251" s="215"/>
      <c r="F251" s="215"/>
      <c r="G251" s="216" t="s">
        <v>2791</v>
      </c>
      <c r="H251" s="215">
        <v>49</v>
      </c>
      <c r="I251" s="215">
        <v>908</v>
      </c>
      <c r="J251" s="217" t="s">
        <v>2691</v>
      </c>
    </row>
    <row r="252" spans="1:10" ht="12.75">
      <c r="A252" s="220">
        <v>49909</v>
      </c>
      <c r="B252" s="213" t="s">
        <v>2694</v>
      </c>
      <c r="C252" s="213">
        <v>3</v>
      </c>
      <c r="D252" s="213">
        <v>3</v>
      </c>
      <c r="E252" s="215"/>
      <c r="F252" s="215"/>
      <c r="G252" s="216" t="s">
        <v>2791</v>
      </c>
      <c r="H252" s="215">
        <v>49</v>
      </c>
      <c r="I252" s="215">
        <v>909</v>
      </c>
      <c r="J252" s="217" t="s">
        <v>2693</v>
      </c>
    </row>
    <row r="253" spans="1:10" ht="12.75">
      <c r="A253" s="220">
        <v>50901</v>
      </c>
      <c r="B253" s="213" t="s">
        <v>2696</v>
      </c>
      <c r="C253" s="213">
        <v>2</v>
      </c>
      <c r="D253" s="213">
        <v>2</v>
      </c>
      <c r="E253" s="215"/>
      <c r="F253" s="215"/>
      <c r="G253" s="216" t="s">
        <v>2791</v>
      </c>
      <c r="H253" s="215">
        <v>50</v>
      </c>
      <c r="I253" s="215">
        <v>901</v>
      </c>
      <c r="J253" s="217" t="s">
        <v>2695</v>
      </c>
    </row>
    <row r="254" spans="1:10" ht="12.75">
      <c r="A254" s="220">
        <v>50902</v>
      </c>
      <c r="B254" s="213" t="s">
        <v>2698</v>
      </c>
      <c r="C254" s="213">
        <v>1</v>
      </c>
      <c r="D254" s="213">
        <v>2</v>
      </c>
      <c r="E254" s="215"/>
      <c r="F254" s="215"/>
      <c r="G254" s="216" t="s">
        <v>2791</v>
      </c>
      <c r="H254" s="215">
        <v>50</v>
      </c>
      <c r="I254" s="215">
        <v>902</v>
      </c>
      <c r="J254" s="217" t="s">
        <v>2697</v>
      </c>
    </row>
    <row r="255" spans="1:10" ht="12.75">
      <c r="A255" s="220">
        <v>50904</v>
      </c>
      <c r="B255" s="213" t="s">
        <v>2700</v>
      </c>
      <c r="C255" s="213">
        <v>2</v>
      </c>
      <c r="D255" s="213">
        <v>2</v>
      </c>
      <c r="E255" s="215"/>
      <c r="F255" s="215"/>
      <c r="G255" s="216" t="s">
        <v>2791</v>
      </c>
      <c r="H255" s="215">
        <v>50</v>
      </c>
      <c r="I255" s="215">
        <v>904</v>
      </c>
      <c r="J255" s="217" t="s">
        <v>2699</v>
      </c>
    </row>
    <row r="256" spans="1:10" ht="12.75">
      <c r="A256" s="220">
        <v>50909</v>
      </c>
      <c r="B256" s="213" t="s">
        <v>2702</v>
      </c>
      <c r="C256" s="213">
        <v>2</v>
      </c>
      <c r="D256" s="213">
        <v>2</v>
      </c>
      <c r="E256" s="215"/>
      <c r="F256" s="215"/>
      <c r="G256" s="216" t="s">
        <v>2791</v>
      </c>
      <c r="H256" s="215">
        <v>50</v>
      </c>
      <c r="I256" s="215">
        <v>909</v>
      </c>
      <c r="J256" s="217" t="s">
        <v>2701</v>
      </c>
    </row>
    <row r="257" spans="1:10" ht="12.75">
      <c r="A257" s="220">
        <v>50910</v>
      </c>
      <c r="B257" s="213" t="s">
        <v>2704</v>
      </c>
      <c r="C257" s="213">
        <v>1</v>
      </c>
      <c r="D257" s="213">
        <v>1</v>
      </c>
      <c r="E257" s="215"/>
      <c r="F257" s="215"/>
      <c r="G257" s="216" t="s">
        <v>2791</v>
      </c>
      <c r="H257" s="215">
        <v>50</v>
      </c>
      <c r="I257" s="215">
        <v>910</v>
      </c>
      <c r="J257" s="217" t="s">
        <v>2703</v>
      </c>
    </row>
    <row r="258" spans="1:10" ht="12.75">
      <c r="A258" s="220">
        <v>51901</v>
      </c>
      <c r="B258" s="213" t="s">
        <v>2706</v>
      </c>
      <c r="C258" s="213">
        <v>3</v>
      </c>
      <c r="D258" s="213">
        <v>3</v>
      </c>
      <c r="E258" s="215"/>
      <c r="F258" s="215"/>
      <c r="G258" s="216" t="s">
        <v>2791</v>
      </c>
      <c r="H258" s="215">
        <v>51</v>
      </c>
      <c r="I258" s="215">
        <v>901</v>
      </c>
      <c r="J258" s="217" t="s">
        <v>2705</v>
      </c>
    </row>
    <row r="259" spans="1:10" ht="12.75">
      <c r="A259" s="220">
        <v>52901</v>
      </c>
      <c r="B259" s="213" t="s">
        <v>2708</v>
      </c>
      <c r="C259" s="213">
        <v>3</v>
      </c>
      <c r="D259" s="213">
        <v>3</v>
      </c>
      <c r="E259" s="215"/>
      <c r="F259" s="215"/>
      <c r="G259" s="216" t="s">
        <v>2791</v>
      </c>
      <c r="H259" s="215">
        <v>52</v>
      </c>
      <c r="I259" s="215">
        <v>901</v>
      </c>
      <c r="J259" s="217" t="s">
        <v>2707</v>
      </c>
    </row>
    <row r="260" spans="1:10" ht="12.75">
      <c r="A260" s="220">
        <v>53001</v>
      </c>
      <c r="B260" s="213" t="s">
        <v>43</v>
      </c>
      <c r="C260" s="213">
        <v>3</v>
      </c>
      <c r="D260" s="213">
        <v>3</v>
      </c>
      <c r="E260" s="215"/>
      <c r="F260" s="215"/>
      <c r="G260" s="216" t="s">
        <v>2791</v>
      </c>
      <c r="H260" s="215">
        <v>53</v>
      </c>
      <c r="I260" s="215">
        <v>1</v>
      </c>
      <c r="J260" s="217" t="s">
        <v>997</v>
      </c>
    </row>
    <row r="261" spans="1:10" ht="12.75">
      <c r="A261" s="220">
        <v>54901</v>
      </c>
      <c r="B261" s="213" t="s">
        <v>44</v>
      </c>
      <c r="C261" s="213">
        <v>2</v>
      </c>
      <c r="D261" s="213">
        <v>1</v>
      </c>
      <c r="E261" s="215"/>
      <c r="F261" s="215"/>
      <c r="G261" s="216" t="s">
        <v>2791</v>
      </c>
      <c r="H261" s="215">
        <v>54</v>
      </c>
      <c r="I261" s="215">
        <v>901</v>
      </c>
      <c r="J261" s="217" t="s">
        <v>2711</v>
      </c>
    </row>
    <row r="262" spans="1:10" ht="12.75">
      <c r="A262" s="220">
        <v>54902</v>
      </c>
      <c r="B262" s="213" t="s">
        <v>2714</v>
      </c>
      <c r="C262" s="213">
        <v>2</v>
      </c>
      <c r="D262" s="213">
        <v>2</v>
      </c>
      <c r="E262" s="215"/>
      <c r="F262" s="215"/>
      <c r="G262" s="216" t="s">
        <v>2791</v>
      </c>
      <c r="H262" s="215">
        <v>54</v>
      </c>
      <c r="I262" s="215">
        <v>902</v>
      </c>
      <c r="J262" s="217" t="s">
        <v>2713</v>
      </c>
    </row>
    <row r="263" spans="1:10" ht="12.75">
      <c r="A263" s="220">
        <v>54903</v>
      </c>
      <c r="B263" s="213" t="s">
        <v>2716</v>
      </c>
      <c r="C263" s="213">
        <v>1</v>
      </c>
      <c r="D263" s="213">
        <v>1</v>
      </c>
      <c r="E263" s="215"/>
      <c r="F263" s="215"/>
      <c r="G263" s="216" t="s">
        <v>2791</v>
      </c>
      <c r="H263" s="215">
        <v>54</v>
      </c>
      <c r="I263" s="215">
        <v>903</v>
      </c>
      <c r="J263" s="217" t="s">
        <v>2715</v>
      </c>
    </row>
    <row r="264" spans="1:10" ht="12.75">
      <c r="A264" s="220">
        <v>55901</v>
      </c>
      <c r="B264" s="213" t="s">
        <v>2718</v>
      </c>
      <c r="C264" s="213">
        <v>3</v>
      </c>
      <c r="D264" s="213">
        <v>3</v>
      </c>
      <c r="E264" s="215"/>
      <c r="F264" s="215"/>
      <c r="G264" s="216" t="s">
        <v>2791</v>
      </c>
      <c r="H264" s="215">
        <v>55</v>
      </c>
      <c r="I264" s="215">
        <v>901</v>
      </c>
      <c r="J264" s="217" t="s">
        <v>2717</v>
      </c>
    </row>
    <row r="265" spans="1:10" ht="12.75">
      <c r="A265" s="220">
        <v>56901</v>
      </c>
      <c r="B265" s="213" t="s">
        <v>2720</v>
      </c>
      <c r="C265" s="213">
        <v>2</v>
      </c>
      <c r="D265" s="213">
        <v>2</v>
      </c>
      <c r="E265" s="215"/>
      <c r="F265" s="215"/>
      <c r="G265" s="216" t="s">
        <v>2791</v>
      </c>
      <c r="H265" s="215">
        <v>56</v>
      </c>
      <c r="I265" s="215">
        <v>901</v>
      </c>
      <c r="J265" s="217" t="s">
        <v>2719</v>
      </c>
    </row>
    <row r="266" spans="1:10" ht="12.75">
      <c r="A266" s="220">
        <v>56902</v>
      </c>
      <c r="B266" s="213" t="s">
        <v>2722</v>
      </c>
      <c r="C266" s="213">
        <v>3</v>
      </c>
      <c r="D266" s="213">
        <v>3</v>
      </c>
      <c r="E266" s="215"/>
      <c r="F266" s="215"/>
      <c r="G266" s="216" t="s">
        <v>2791</v>
      </c>
      <c r="H266" s="215">
        <v>56</v>
      </c>
      <c r="I266" s="215">
        <v>902</v>
      </c>
      <c r="J266" s="217" t="s">
        <v>2721</v>
      </c>
    </row>
    <row r="267" spans="1:10" ht="12.75">
      <c r="A267" s="220">
        <v>57000</v>
      </c>
      <c r="B267" s="213" t="s">
        <v>45</v>
      </c>
      <c r="C267" s="213">
        <v>1</v>
      </c>
      <c r="D267" s="213">
        <v>1</v>
      </c>
      <c r="E267" s="215"/>
      <c r="F267" s="215"/>
      <c r="G267" s="216" t="s">
        <v>2791</v>
      </c>
      <c r="H267" s="215">
        <v>57</v>
      </c>
      <c r="I267" s="215">
        <v>0</v>
      </c>
      <c r="J267" s="217" t="s">
        <v>998</v>
      </c>
    </row>
    <row r="268" spans="1:10" ht="12.75">
      <c r="A268" s="220">
        <v>57801</v>
      </c>
      <c r="B268" s="215"/>
      <c r="C268" s="213">
        <v>4</v>
      </c>
      <c r="D268" s="213">
        <v>4</v>
      </c>
      <c r="E268" s="215"/>
      <c r="F268" s="215"/>
      <c r="G268" s="216" t="s">
        <v>2791</v>
      </c>
      <c r="H268" s="215">
        <v>57</v>
      </c>
      <c r="I268" s="215">
        <v>801</v>
      </c>
      <c r="J268" s="217" t="s">
        <v>999</v>
      </c>
    </row>
    <row r="269" spans="1:10" ht="12.75">
      <c r="A269" s="220">
        <v>57802</v>
      </c>
      <c r="B269" s="213" t="s">
        <v>46</v>
      </c>
      <c r="C269" s="213">
        <v>4</v>
      </c>
      <c r="D269" s="213">
        <v>4</v>
      </c>
      <c r="E269" s="215"/>
      <c r="F269" s="215"/>
      <c r="G269" s="216" t="s">
        <v>2791</v>
      </c>
      <c r="H269" s="215">
        <v>57</v>
      </c>
      <c r="I269" s="215">
        <v>802</v>
      </c>
      <c r="J269" s="217" t="s">
        <v>1000</v>
      </c>
    </row>
    <row r="270" spans="1:10" ht="12.75">
      <c r="A270" s="220">
        <v>57803</v>
      </c>
      <c r="B270" s="213" t="s">
        <v>47</v>
      </c>
      <c r="C270" s="213">
        <v>4</v>
      </c>
      <c r="D270" s="213">
        <v>4</v>
      </c>
      <c r="E270" s="215"/>
      <c r="F270" s="215"/>
      <c r="G270" s="216" t="s">
        <v>2791</v>
      </c>
      <c r="H270" s="215">
        <v>57</v>
      </c>
      <c r="I270" s="215">
        <v>803</v>
      </c>
      <c r="J270" s="217" t="s">
        <v>1001</v>
      </c>
    </row>
    <row r="271" spans="1:10" ht="12.75">
      <c r="A271" s="220">
        <v>57804</v>
      </c>
      <c r="B271" s="213" t="s">
        <v>48</v>
      </c>
      <c r="C271" s="213">
        <v>4</v>
      </c>
      <c r="D271" s="213">
        <v>4</v>
      </c>
      <c r="E271" s="215"/>
      <c r="F271" s="215"/>
      <c r="G271" s="216" t="s">
        <v>2791</v>
      </c>
      <c r="H271" s="215">
        <v>57</v>
      </c>
      <c r="I271" s="215">
        <v>804</v>
      </c>
      <c r="J271" s="217" t="s">
        <v>1002</v>
      </c>
    </row>
    <row r="272" spans="1:10" ht="12.75">
      <c r="A272" s="220">
        <v>57805</v>
      </c>
      <c r="B272" s="213" t="s">
        <v>49</v>
      </c>
      <c r="C272" s="213">
        <v>4</v>
      </c>
      <c r="D272" s="213">
        <v>4</v>
      </c>
      <c r="E272" s="215"/>
      <c r="F272" s="215"/>
      <c r="G272" s="216" t="s">
        <v>2791</v>
      </c>
      <c r="H272" s="215">
        <v>57</v>
      </c>
      <c r="I272" s="215">
        <v>805</v>
      </c>
      <c r="J272" s="217" t="s">
        <v>1003</v>
      </c>
    </row>
    <row r="273" spans="1:10" ht="12.75">
      <c r="A273" s="220">
        <v>57806</v>
      </c>
      <c r="B273" s="213" t="s">
        <v>50</v>
      </c>
      <c r="C273" s="213">
        <v>4</v>
      </c>
      <c r="D273" s="213">
        <v>4</v>
      </c>
      <c r="E273" s="215"/>
      <c r="F273" s="215"/>
      <c r="G273" s="216" t="s">
        <v>2791</v>
      </c>
      <c r="H273" s="215">
        <v>57</v>
      </c>
      <c r="I273" s="215">
        <v>806</v>
      </c>
      <c r="J273" s="217" t="s">
        <v>1004</v>
      </c>
    </row>
    <row r="274" spans="1:10" ht="12.75">
      <c r="A274" s="220">
        <v>57807</v>
      </c>
      <c r="B274" s="213" t="s">
        <v>51</v>
      </c>
      <c r="C274" s="213">
        <v>4</v>
      </c>
      <c r="D274" s="213">
        <v>4</v>
      </c>
      <c r="E274" s="215"/>
      <c r="F274" s="215"/>
      <c r="G274" s="216" t="s">
        <v>2791</v>
      </c>
      <c r="H274" s="215">
        <v>57</v>
      </c>
      <c r="I274" s="215">
        <v>807</v>
      </c>
      <c r="J274" s="217" t="s">
        <v>1005</v>
      </c>
    </row>
    <row r="275" spans="1:10" ht="12.75">
      <c r="A275" s="220">
        <v>57808</v>
      </c>
      <c r="B275" s="213" t="s">
        <v>52</v>
      </c>
      <c r="C275" s="213">
        <v>4</v>
      </c>
      <c r="D275" s="213">
        <v>4</v>
      </c>
      <c r="E275" s="215"/>
      <c r="F275" s="215"/>
      <c r="G275" s="216" t="s">
        <v>2791</v>
      </c>
      <c r="H275" s="215">
        <v>57</v>
      </c>
      <c r="I275" s="215">
        <v>808</v>
      </c>
      <c r="J275" s="217" t="s">
        <v>1006</v>
      </c>
    </row>
    <row r="276" spans="1:10" ht="12.75">
      <c r="A276" s="220">
        <v>57809</v>
      </c>
      <c r="B276" s="213" t="s">
        <v>53</v>
      </c>
      <c r="C276" s="213">
        <v>4</v>
      </c>
      <c r="D276" s="213">
        <v>4</v>
      </c>
      <c r="E276" s="215"/>
      <c r="F276" s="215"/>
      <c r="G276" s="216" t="s">
        <v>2791</v>
      </c>
      <c r="H276" s="215">
        <v>57</v>
      </c>
      <c r="I276" s="215">
        <v>809</v>
      </c>
      <c r="J276" s="217" t="s">
        <v>1007</v>
      </c>
    </row>
    <row r="277" spans="1:10" ht="12.75">
      <c r="A277" s="220">
        <v>57810</v>
      </c>
      <c r="B277" s="213" t="s">
        <v>54</v>
      </c>
      <c r="C277" s="213">
        <v>4</v>
      </c>
      <c r="D277" s="213">
        <v>4</v>
      </c>
      <c r="E277" s="215"/>
      <c r="F277" s="215"/>
      <c r="G277" s="216" t="s">
        <v>2791</v>
      </c>
      <c r="H277" s="215">
        <v>57</v>
      </c>
      <c r="I277" s="215">
        <v>810</v>
      </c>
      <c r="J277" s="217" t="s">
        <v>1008</v>
      </c>
    </row>
    <row r="278" spans="1:10" ht="12.75">
      <c r="A278" s="220">
        <v>57811</v>
      </c>
      <c r="B278" s="213" t="s">
        <v>55</v>
      </c>
      <c r="C278" s="213">
        <v>4</v>
      </c>
      <c r="D278" s="213">
        <v>4</v>
      </c>
      <c r="E278" s="215"/>
      <c r="F278" s="215"/>
      <c r="G278" s="216" t="s">
        <v>2791</v>
      </c>
      <c r="H278" s="215">
        <v>57</v>
      </c>
      <c r="I278" s="215">
        <v>811</v>
      </c>
      <c r="J278" s="217" t="s">
        <v>1009</v>
      </c>
    </row>
    <row r="279" spans="1:10" ht="12.75">
      <c r="A279" s="220">
        <v>57813</v>
      </c>
      <c r="B279" s="213" t="s">
        <v>56</v>
      </c>
      <c r="C279" s="213">
        <v>4</v>
      </c>
      <c r="D279" s="213">
        <v>4</v>
      </c>
      <c r="E279" s="215"/>
      <c r="F279" s="215"/>
      <c r="G279" s="216" t="s">
        <v>2791</v>
      </c>
      <c r="H279" s="215">
        <v>57</v>
      </c>
      <c r="I279" s="215">
        <v>813</v>
      </c>
      <c r="J279" s="217" t="s">
        <v>1010</v>
      </c>
    </row>
    <row r="280" spans="1:10" ht="12.75">
      <c r="A280" s="220">
        <v>57814</v>
      </c>
      <c r="B280" s="213" t="s">
        <v>57</v>
      </c>
      <c r="C280" s="213">
        <v>4</v>
      </c>
      <c r="D280" s="213">
        <v>4</v>
      </c>
      <c r="E280" s="215"/>
      <c r="F280" s="215"/>
      <c r="G280" s="216" t="s">
        <v>2791</v>
      </c>
      <c r="H280" s="215">
        <v>57</v>
      </c>
      <c r="I280" s="215">
        <v>814</v>
      </c>
      <c r="J280" s="217" t="s">
        <v>1011</v>
      </c>
    </row>
    <row r="281" spans="1:10" ht="12.75">
      <c r="A281" s="220">
        <v>57815</v>
      </c>
      <c r="B281" s="213" t="s">
        <v>58</v>
      </c>
      <c r="C281" s="213">
        <v>4</v>
      </c>
      <c r="D281" s="213">
        <v>4</v>
      </c>
      <c r="E281" s="215"/>
      <c r="F281" s="215"/>
      <c r="G281" s="216" t="s">
        <v>2791</v>
      </c>
      <c r="H281" s="215">
        <v>57</v>
      </c>
      <c r="I281" s="215">
        <v>815</v>
      </c>
      <c r="J281" s="217" t="s">
        <v>1012</v>
      </c>
    </row>
    <row r="282" spans="1:10" ht="12.75">
      <c r="A282" s="220">
        <v>57816</v>
      </c>
      <c r="B282" s="213" t="s">
        <v>59</v>
      </c>
      <c r="C282" s="213">
        <v>4</v>
      </c>
      <c r="D282" s="213">
        <v>4</v>
      </c>
      <c r="E282" s="215"/>
      <c r="F282" s="215"/>
      <c r="G282" s="216" t="s">
        <v>2791</v>
      </c>
      <c r="H282" s="215">
        <v>57</v>
      </c>
      <c r="I282" s="215">
        <v>816</v>
      </c>
      <c r="J282" s="217" t="s">
        <v>1013</v>
      </c>
    </row>
    <row r="283" spans="1:10" ht="12.75">
      <c r="A283" s="220">
        <v>57817</v>
      </c>
      <c r="B283" s="213" t="s">
        <v>60</v>
      </c>
      <c r="C283" s="213">
        <v>4</v>
      </c>
      <c r="D283" s="213">
        <v>4</v>
      </c>
      <c r="E283" s="215"/>
      <c r="F283" s="215"/>
      <c r="G283" s="216" t="s">
        <v>2791</v>
      </c>
      <c r="H283" s="215">
        <v>57</v>
      </c>
      <c r="I283" s="215">
        <v>817</v>
      </c>
      <c r="J283" s="217" t="s">
        <v>1014</v>
      </c>
    </row>
    <row r="284" spans="1:10" ht="12.75">
      <c r="A284" s="220">
        <v>57818</v>
      </c>
      <c r="B284" s="213" t="s">
        <v>945</v>
      </c>
      <c r="C284" s="213">
        <v>4</v>
      </c>
      <c r="D284" s="213">
        <v>4</v>
      </c>
      <c r="E284" s="215"/>
      <c r="F284" s="215"/>
      <c r="G284" s="216" t="s">
        <v>2791</v>
      </c>
      <c r="H284" s="215">
        <v>57</v>
      </c>
      <c r="I284" s="215">
        <v>818</v>
      </c>
      <c r="J284" s="217" t="s">
        <v>1015</v>
      </c>
    </row>
    <row r="285" spans="1:10" ht="12.75">
      <c r="A285" s="220">
        <v>57819</v>
      </c>
      <c r="B285" s="213" t="s">
        <v>61</v>
      </c>
      <c r="C285" s="213">
        <v>4</v>
      </c>
      <c r="D285" s="213">
        <v>4</v>
      </c>
      <c r="E285" s="215"/>
      <c r="F285" s="215"/>
      <c r="G285" s="216" t="s">
        <v>2791</v>
      </c>
      <c r="H285" s="215">
        <v>57</v>
      </c>
      <c r="I285" s="215">
        <v>819</v>
      </c>
      <c r="J285" s="217" t="s">
        <v>1016</v>
      </c>
    </row>
    <row r="286" spans="1:10" ht="12.75">
      <c r="A286" s="220">
        <v>57820</v>
      </c>
      <c r="B286" s="215"/>
      <c r="C286" s="213">
        <v>4</v>
      </c>
      <c r="D286" s="213">
        <v>4</v>
      </c>
      <c r="E286" s="215"/>
      <c r="F286" s="215"/>
      <c r="G286" s="216" t="s">
        <v>2791</v>
      </c>
      <c r="H286" s="215">
        <v>57</v>
      </c>
      <c r="I286" s="215">
        <v>820</v>
      </c>
      <c r="J286" s="217" t="s">
        <v>1017</v>
      </c>
    </row>
    <row r="287" spans="1:10" ht="12.75">
      <c r="A287" s="220">
        <v>57821</v>
      </c>
      <c r="B287" s="213" t="s">
        <v>62</v>
      </c>
      <c r="C287" s="213">
        <v>4</v>
      </c>
      <c r="D287" s="213">
        <v>4</v>
      </c>
      <c r="E287" s="215"/>
      <c r="F287" s="215"/>
      <c r="G287" s="216" t="s">
        <v>2791</v>
      </c>
      <c r="H287" s="215">
        <v>57</v>
      </c>
      <c r="I287" s="215">
        <v>821</v>
      </c>
      <c r="J287" s="217" t="s">
        <v>1018</v>
      </c>
    </row>
    <row r="288" spans="1:10" ht="12.75">
      <c r="A288" s="220">
        <v>57822</v>
      </c>
      <c r="B288" s="215"/>
      <c r="C288" s="213">
        <v>4</v>
      </c>
      <c r="D288" s="213">
        <v>4</v>
      </c>
      <c r="E288" s="215"/>
      <c r="F288" s="215"/>
      <c r="G288" s="216" t="s">
        <v>2791</v>
      </c>
      <c r="H288" s="215">
        <v>57</v>
      </c>
      <c r="I288" s="215">
        <v>822</v>
      </c>
      <c r="J288" s="217" t="s">
        <v>1019</v>
      </c>
    </row>
    <row r="289" spans="1:10" ht="12.75">
      <c r="A289" s="220">
        <v>57825</v>
      </c>
      <c r="B289" s="213" t="s">
        <v>63</v>
      </c>
      <c r="C289" s="213">
        <v>4</v>
      </c>
      <c r="D289" s="213">
        <v>4</v>
      </c>
      <c r="E289" s="215"/>
      <c r="F289" s="215"/>
      <c r="G289" s="216" t="s">
        <v>2791</v>
      </c>
      <c r="H289" s="215">
        <v>57</v>
      </c>
      <c r="I289" s="215">
        <v>825</v>
      </c>
      <c r="J289" s="217" t="s">
        <v>1020</v>
      </c>
    </row>
    <row r="290" spans="1:10" ht="12.75">
      <c r="A290" s="220">
        <v>57827</v>
      </c>
      <c r="B290" s="213" t="s">
        <v>64</v>
      </c>
      <c r="C290" s="213">
        <v>4</v>
      </c>
      <c r="D290" s="213">
        <v>4</v>
      </c>
      <c r="E290" s="215"/>
      <c r="F290" s="215"/>
      <c r="G290" s="216" t="s">
        <v>2791</v>
      </c>
      <c r="H290" s="215">
        <v>57</v>
      </c>
      <c r="I290" s="215">
        <v>827</v>
      </c>
      <c r="J290" s="217" t="s">
        <v>1021</v>
      </c>
    </row>
    <row r="291" spans="1:10" ht="12.75">
      <c r="A291" s="220">
        <v>57828</v>
      </c>
      <c r="B291" s="213" t="s">
        <v>946</v>
      </c>
      <c r="C291" s="213">
        <v>4</v>
      </c>
      <c r="D291" s="213">
        <v>4</v>
      </c>
      <c r="E291" s="215"/>
      <c r="F291" s="215"/>
      <c r="G291" s="216" t="s">
        <v>2791</v>
      </c>
      <c r="H291" s="215">
        <v>57</v>
      </c>
      <c r="I291" s="215">
        <v>828</v>
      </c>
      <c r="J291" s="217" t="s">
        <v>1022</v>
      </c>
    </row>
    <row r="292" spans="1:10" ht="12.75">
      <c r="A292" s="220">
        <v>57829</v>
      </c>
      <c r="B292" s="213" t="s">
        <v>65</v>
      </c>
      <c r="C292" s="213">
        <v>4</v>
      </c>
      <c r="D292" s="213">
        <v>4</v>
      </c>
      <c r="E292" s="215"/>
      <c r="F292" s="215"/>
      <c r="G292" s="216" t="s">
        <v>2791</v>
      </c>
      <c r="H292" s="215">
        <v>57</v>
      </c>
      <c r="I292" s="215">
        <v>829</v>
      </c>
      <c r="J292" s="217" t="s">
        <v>1023</v>
      </c>
    </row>
    <row r="293" spans="1:10" ht="12.75">
      <c r="A293" s="220">
        <v>57830</v>
      </c>
      <c r="B293" s="213" t="s">
        <v>66</v>
      </c>
      <c r="C293" s="213">
        <v>4</v>
      </c>
      <c r="D293" s="213">
        <v>4</v>
      </c>
      <c r="E293" s="215"/>
      <c r="F293" s="215"/>
      <c r="G293" s="216" t="s">
        <v>2791</v>
      </c>
      <c r="H293" s="215">
        <v>57</v>
      </c>
      <c r="I293" s="215">
        <v>830</v>
      </c>
      <c r="J293" s="217" t="s">
        <v>1024</v>
      </c>
    </row>
    <row r="294" spans="1:10" ht="12.75">
      <c r="A294" s="220">
        <v>57831</v>
      </c>
      <c r="B294" s="213" t="s">
        <v>67</v>
      </c>
      <c r="C294" s="213">
        <v>4</v>
      </c>
      <c r="D294" s="213">
        <v>4</v>
      </c>
      <c r="E294" s="215"/>
      <c r="F294" s="215"/>
      <c r="G294" s="216" t="s">
        <v>2791</v>
      </c>
      <c r="H294" s="215">
        <v>57</v>
      </c>
      <c r="I294" s="215">
        <v>831</v>
      </c>
      <c r="J294" s="217" t="s">
        <v>1025</v>
      </c>
    </row>
    <row r="295" spans="1:10" ht="12.75">
      <c r="A295" s="220">
        <v>57832</v>
      </c>
      <c r="B295" s="213" t="s">
        <v>68</v>
      </c>
      <c r="C295" s="213">
        <v>4</v>
      </c>
      <c r="D295" s="213">
        <v>4</v>
      </c>
      <c r="E295" s="215"/>
      <c r="F295" s="215"/>
      <c r="G295" s="216" t="s">
        <v>2791</v>
      </c>
      <c r="H295" s="215">
        <v>57</v>
      </c>
      <c r="I295" s="215">
        <v>832</v>
      </c>
      <c r="J295" s="217" t="s">
        <v>1026</v>
      </c>
    </row>
    <row r="296" spans="1:10" ht="12.75">
      <c r="A296" s="220">
        <v>57833</v>
      </c>
      <c r="B296" s="213" t="s">
        <v>69</v>
      </c>
      <c r="C296" s="213">
        <v>4</v>
      </c>
      <c r="D296" s="213">
        <v>4</v>
      </c>
      <c r="E296" s="215"/>
      <c r="F296" s="215"/>
      <c r="G296" s="216" t="s">
        <v>2791</v>
      </c>
      <c r="H296" s="215">
        <v>57</v>
      </c>
      <c r="I296" s="215">
        <v>833</v>
      </c>
      <c r="J296" s="217" t="s">
        <v>1027</v>
      </c>
    </row>
    <row r="297" spans="1:10" ht="12.75">
      <c r="A297" s="220">
        <v>57834</v>
      </c>
      <c r="B297" s="213" t="s">
        <v>70</v>
      </c>
      <c r="C297" s="213">
        <v>4</v>
      </c>
      <c r="D297" s="213">
        <v>4</v>
      </c>
      <c r="E297" s="215"/>
      <c r="F297" s="215"/>
      <c r="G297" s="216" t="s">
        <v>2791</v>
      </c>
      <c r="H297" s="215">
        <v>57</v>
      </c>
      <c r="I297" s="215">
        <v>834</v>
      </c>
      <c r="J297" s="217" t="s">
        <v>1028</v>
      </c>
    </row>
    <row r="298" spans="1:10" ht="12.75">
      <c r="A298" s="220">
        <v>57835</v>
      </c>
      <c r="B298" s="213" t="s">
        <v>71</v>
      </c>
      <c r="C298" s="213">
        <v>4</v>
      </c>
      <c r="D298" s="213">
        <v>4</v>
      </c>
      <c r="E298" s="215"/>
      <c r="F298" s="215"/>
      <c r="G298" s="216" t="s">
        <v>2791</v>
      </c>
      <c r="H298" s="215">
        <v>57</v>
      </c>
      <c r="I298" s="215">
        <v>835</v>
      </c>
      <c r="J298" s="217" t="s">
        <v>1029</v>
      </c>
    </row>
    <row r="299" spans="1:10" ht="12.75">
      <c r="A299" s="220">
        <v>57836</v>
      </c>
      <c r="B299" s="213" t="s">
        <v>72</v>
      </c>
      <c r="C299" s="213">
        <v>4</v>
      </c>
      <c r="D299" s="213">
        <v>4</v>
      </c>
      <c r="E299" s="215"/>
      <c r="F299" s="215"/>
      <c r="G299" s="216" t="s">
        <v>2791</v>
      </c>
      <c r="H299" s="215">
        <v>57</v>
      </c>
      <c r="I299" s="215">
        <v>836</v>
      </c>
      <c r="J299" s="217" t="s">
        <v>1030</v>
      </c>
    </row>
    <row r="300" spans="1:10" ht="12.75">
      <c r="A300" s="220">
        <v>57837</v>
      </c>
      <c r="B300" s="213" t="s">
        <v>73</v>
      </c>
      <c r="C300" s="213">
        <v>4</v>
      </c>
      <c r="D300" s="213">
        <v>4</v>
      </c>
      <c r="E300" s="215"/>
      <c r="F300" s="215"/>
      <c r="G300" s="216" t="s">
        <v>2791</v>
      </c>
      <c r="H300" s="215">
        <v>57</v>
      </c>
      <c r="I300" s="215">
        <v>837</v>
      </c>
      <c r="J300" s="217" t="s">
        <v>1031</v>
      </c>
    </row>
    <row r="301" spans="1:10" ht="12.75">
      <c r="A301" s="220">
        <v>57838</v>
      </c>
      <c r="B301" s="213" t="s">
        <v>74</v>
      </c>
      <c r="C301" s="213">
        <v>4</v>
      </c>
      <c r="D301" s="213">
        <v>4</v>
      </c>
      <c r="E301" s="215"/>
      <c r="F301" s="215"/>
      <c r="G301" s="216" t="s">
        <v>2791</v>
      </c>
      <c r="H301" s="215">
        <v>57</v>
      </c>
      <c r="I301" s="215">
        <v>838</v>
      </c>
      <c r="J301" s="217" t="s">
        <v>1032</v>
      </c>
    </row>
    <row r="302" spans="1:10" ht="12.75">
      <c r="A302" s="220">
        <v>57839</v>
      </c>
      <c r="B302" s="213" t="s">
        <v>75</v>
      </c>
      <c r="C302" s="213">
        <v>4</v>
      </c>
      <c r="D302" s="213">
        <v>4</v>
      </c>
      <c r="E302" s="215"/>
      <c r="F302" s="215"/>
      <c r="G302" s="216" t="s">
        <v>2791</v>
      </c>
      <c r="H302" s="215">
        <v>57</v>
      </c>
      <c r="I302" s="215">
        <v>839</v>
      </c>
      <c r="J302" s="217" t="s">
        <v>1033</v>
      </c>
    </row>
    <row r="303" spans="1:10" ht="12.75">
      <c r="A303" s="220">
        <v>57840</v>
      </c>
      <c r="B303" s="213" t="s">
        <v>76</v>
      </c>
      <c r="C303" s="213">
        <v>4</v>
      </c>
      <c r="D303" s="213">
        <v>4</v>
      </c>
      <c r="E303" s="215"/>
      <c r="F303" s="215"/>
      <c r="G303" s="216" t="s">
        <v>2791</v>
      </c>
      <c r="H303" s="215">
        <v>57</v>
      </c>
      <c r="I303" s="215">
        <v>840</v>
      </c>
      <c r="J303" s="217" t="s">
        <v>1034</v>
      </c>
    </row>
    <row r="304" spans="1:10" ht="12.75">
      <c r="A304" s="220">
        <v>57903</v>
      </c>
      <c r="B304" s="213" t="s">
        <v>2724</v>
      </c>
      <c r="C304" s="213">
        <v>3</v>
      </c>
      <c r="D304" s="213">
        <v>3</v>
      </c>
      <c r="E304" s="215"/>
      <c r="F304" s="215"/>
      <c r="G304" s="216" t="s">
        <v>2791</v>
      </c>
      <c r="H304" s="215">
        <v>57</v>
      </c>
      <c r="I304" s="215">
        <v>903</v>
      </c>
      <c r="J304" s="217" t="s">
        <v>2723</v>
      </c>
    </row>
    <row r="305" spans="1:10" ht="12.75">
      <c r="A305" s="220">
        <v>57904</v>
      </c>
      <c r="B305" s="213" t="s">
        <v>2726</v>
      </c>
      <c r="C305" s="213">
        <v>2</v>
      </c>
      <c r="D305" s="213">
        <v>3</v>
      </c>
      <c r="E305" s="215"/>
      <c r="F305" s="215"/>
      <c r="G305" s="216" t="s">
        <v>2791</v>
      </c>
      <c r="H305" s="215">
        <v>57</v>
      </c>
      <c r="I305" s="215">
        <v>904</v>
      </c>
      <c r="J305" s="217" t="s">
        <v>2725</v>
      </c>
    </row>
    <row r="306" spans="1:10" ht="12.75">
      <c r="A306" s="220">
        <v>57905</v>
      </c>
      <c r="B306" s="213" t="s">
        <v>2728</v>
      </c>
      <c r="C306" s="213">
        <v>3</v>
      </c>
      <c r="D306" s="213">
        <v>3</v>
      </c>
      <c r="E306" s="215"/>
      <c r="F306" s="215"/>
      <c r="G306" s="216" t="s">
        <v>2791</v>
      </c>
      <c r="H306" s="215">
        <v>57</v>
      </c>
      <c r="I306" s="215">
        <v>905</v>
      </c>
      <c r="J306" s="217" t="s">
        <v>2727</v>
      </c>
    </row>
    <row r="307" spans="1:10" ht="12.75">
      <c r="A307" s="220">
        <v>57906</v>
      </c>
      <c r="B307" s="213" t="s">
        <v>2730</v>
      </c>
      <c r="C307" s="213">
        <v>2</v>
      </c>
      <c r="D307" s="213">
        <v>2</v>
      </c>
      <c r="E307" s="215"/>
      <c r="F307" s="215"/>
      <c r="G307" s="216" t="s">
        <v>2791</v>
      </c>
      <c r="H307" s="215">
        <v>57</v>
      </c>
      <c r="I307" s="215">
        <v>906</v>
      </c>
      <c r="J307" s="217" t="s">
        <v>2729</v>
      </c>
    </row>
    <row r="308" spans="1:10" ht="12.75">
      <c r="A308" s="220">
        <v>57907</v>
      </c>
      <c r="B308" s="213" t="s">
        <v>2732</v>
      </c>
      <c r="C308" s="213">
        <v>2</v>
      </c>
      <c r="D308" s="213">
        <v>2</v>
      </c>
      <c r="E308" s="215"/>
      <c r="F308" s="215"/>
      <c r="G308" s="216" t="s">
        <v>2791</v>
      </c>
      <c r="H308" s="215">
        <v>57</v>
      </c>
      <c r="I308" s="215">
        <v>907</v>
      </c>
      <c r="J308" s="217" t="s">
        <v>2731</v>
      </c>
    </row>
    <row r="309" spans="1:10" ht="12.75">
      <c r="A309" s="220">
        <v>57909</v>
      </c>
      <c r="B309" s="213" t="s">
        <v>2734</v>
      </c>
      <c r="C309" s="213">
        <v>2</v>
      </c>
      <c r="D309" s="213">
        <v>2</v>
      </c>
      <c r="E309" s="215"/>
      <c r="F309" s="215"/>
      <c r="G309" s="216" t="s">
        <v>2791</v>
      </c>
      <c r="H309" s="215">
        <v>57</v>
      </c>
      <c r="I309" s="215">
        <v>909</v>
      </c>
      <c r="J309" s="217" t="s">
        <v>2733</v>
      </c>
    </row>
    <row r="310" spans="1:10" ht="12.75">
      <c r="A310" s="220">
        <v>57910</v>
      </c>
      <c r="B310" s="213" t="s">
        <v>2736</v>
      </c>
      <c r="C310" s="213">
        <v>2</v>
      </c>
      <c r="D310" s="213">
        <v>2</v>
      </c>
      <c r="E310" s="215"/>
      <c r="F310" s="215"/>
      <c r="G310" s="216" t="s">
        <v>2791</v>
      </c>
      <c r="H310" s="215">
        <v>57</v>
      </c>
      <c r="I310" s="215">
        <v>910</v>
      </c>
      <c r="J310" s="217" t="s">
        <v>2735</v>
      </c>
    </row>
    <row r="311" spans="1:10" ht="12.75">
      <c r="A311" s="220">
        <v>57911</v>
      </c>
      <c r="B311" s="213" t="s">
        <v>2738</v>
      </c>
      <c r="C311" s="213">
        <v>3</v>
      </c>
      <c r="D311" s="213">
        <v>3</v>
      </c>
      <c r="E311" s="215"/>
      <c r="F311" s="215"/>
      <c r="G311" s="216" t="s">
        <v>2791</v>
      </c>
      <c r="H311" s="215">
        <v>57</v>
      </c>
      <c r="I311" s="215">
        <v>911</v>
      </c>
      <c r="J311" s="217" t="s">
        <v>2737</v>
      </c>
    </row>
    <row r="312" spans="1:10" ht="12.75">
      <c r="A312" s="220">
        <v>57912</v>
      </c>
      <c r="B312" s="213" t="s">
        <v>2740</v>
      </c>
      <c r="C312" s="213">
        <v>2</v>
      </c>
      <c r="D312" s="213">
        <v>2</v>
      </c>
      <c r="E312" s="215"/>
      <c r="F312" s="215"/>
      <c r="G312" s="216" t="s">
        <v>2791</v>
      </c>
      <c r="H312" s="215">
        <v>57</v>
      </c>
      <c r="I312" s="215">
        <v>912</v>
      </c>
      <c r="J312" s="217" t="s">
        <v>2739</v>
      </c>
    </row>
    <row r="313" spans="1:10" ht="12.75">
      <c r="A313" s="220">
        <v>57913</v>
      </c>
      <c r="B313" s="213" t="s">
        <v>2742</v>
      </c>
      <c r="C313" s="213">
        <v>2</v>
      </c>
      <c r="D313" s="213">
        <v>2</v>
      </c>
      <c r="E313" s="215"/>
      <c r="F313" s="215"/>
      <c r="G313" s="216" t="s">
        <v>2791</v>
      </c>
      <c r="H313" s="215">
        <v>57</v>
      </c>
      <c r="I313" s="215">
        <v>913</v>
      </c>
      <c r="J313" s="217" t="s">
        <v>2741</v>
      </c>
    </row>
    <row r="314" spans="1:10" ht="12.75">
      <c r="A314" s="220">
        <v>57914</v>
      </c>
      <c r="B314" s="213" t="s">
        <v>2744</v>
      </c>
      <c r="C314" s="213">
        <v>2</v>
      </c>
      <c r="D314" s="213">
        <v>2</v>
      </c>
      <c r="E314" s="215"/>
      <c r="F314" s="215"/>
      <c r="G314" s="216" t="s">
        <v>2791</v>
      </c>
      <c r="H314" s="215">
        <v>57</v>
      </c>
      <c r="I314" s="215">
        <v>914</v>
      </c>
      <c r="J314" s="217" t="s">
        <v>2743</v>
      </c>
    </row>
    <row r="315" spans="1:10" ht="12.75">
      <c r="A315" s="220">
        <v>57916</v>
      </c>
      <c r="B315" s="213" t="s">
        <v>2746</v>
      </c>
      <c r="C315" s="213">
        <v>3</v>
      </c>
      <c r="D315" s="213">
        <v>3</v>
      </c>
      <c r="E315" s="215"/>
      <c r="F315" s="215"/>
      <c r="G315" s="216" t="s">
        <v>2791</v>
      </c>
      <c r="H315" s="215">
        <v>57</v>
      </c>
      <c r="I315" s="215">
        <v>916</v>
      </c>
      <c r="J315" s="217" t="s">
        <v>2745</v>
      </c>
    </row>
    <row r="316" spans="1:10" ht="12.75">
      <c r="A316" s="220">
        <v>57919</v>
      </c>
      <c r="B316" s="213" t="s">
        <v>2748</v>
      </c>
      <c r="C316" s="213">
        <v>3</v>
      </c>
      <c r="D316" s="213">
        <v>3</v>
      </c>
      <c r="E316" s="215"/>
      <c r="F316" s="215"/>
      <c r="G316" s="216" t="s">
        <v>2791</v>
      </c>
      <c r="H316" s="215">
        <v>57</v>
      </c>
      <c r="I316" s="215">
        <v>919</v>
      </c>
      <c r="J316" s="217" t="s">
        <v>2747</v>
      </c>
    </row>
    <row r="317" spans="1:10" ht="12.75">
      <c r="A317" s="220">
        <v>57922</v>
      </c>
      <c r="B317" s="213" t="s">
        <v>2752</v>
      </c>
      <c r="C317" s="213">
        <v>3</v>
      </c>
      <c r="D317" s="213">
        <v>3</v>
      </c>
      <c r="E317" s="215"/>
      <c r="F317" s="215"/>
      <c r="G317" s="216" t="s">
        <v>2791</v>
      </c>
      <c r="H317" s="215">
        <v>57</v>
      </c>
      <c r="I317" s="215">
        <v>922</v>
      </c>
      <c r="J317" s="217" t="s">
        <v>2751</v>
      </c>
    </row>
    <row r="318" spans="1:10" ht="12.75">
      <c r="A318" s="220">
        <v>57950</v>
      </c>
      <c r="B318" s="213" t="s">
        <v>77</v>
      </c>
      <c r="C318" s="213">
        <v>4</v>
      </c>
      <c r="D318" s="213">
        <v>4</v>
      </c>
      <c r="E318" s="215"/>
      <c r="F318" s="215"/>
      <c r="G318" s="216" t="s">
        <v>2791</v>
      </c>
      <c r="H318" s="215">
        <v>57</v>
      </c>
      <c r="I318" s="215">
        <v>950</v>
      </c>
      <c r="J318" s="217" t="s">
        <v>1035</v>
      </c>
    </row>
    <row r="319" spans="1:10" ht="12.75">
      <c r="A319" s="220">
        <v>58902</v>
      </c>
      <c r="B319" s="213" t="s">
        <v>2754</v>
      </c>
      <c r="C319" s="213">
        <v>3</v>
      </c>
      <c r="D319" s="213">
        <v>3</v>
      </c>
      <c r="E319" s="215"/>
      <c r="F319" s="215"/>
      <c r="G319" s="216" t="s">
        <v>2791</v>
      </c>
      <c r="H319" s="215">
        <v>58</v>
      </c>
      <c r="I319" s="215">
        <v>902</v>
      </c>
      <c r="J319" s="217" t="s">
        <v>2753</v>
      </c>
    </row>
    <row r="320" spans="1:10" ht="12.75">
      <c r="A320" s="220">
        <v>58905</v>
      </c>
      <c r="B320" s="213" t="s">
        <v>2756</v>
      </c>
      <c r="C320" s="213">
        <v>3</v>
      </c>
      <c r="D320" s="213">
        <v>3</v>
      </c>
      <c r="E320" s="215"/>
      <c r="F320" s="215"/>
      <c r="G320" s="216" t="s">
        <v>2791</v>
      </c>
      <c r="H320" s="215">
        <v>58</v>
      </c>
      <c r="I320" s="215">
        <v>905</v>
      </c>
      <c r="J320" s="217" t="s">
        <v>2755</v>
      </c>
    </row>
    <row r="321" spans="1:10" ht="12.75">
      <c r="A321" s="220">
        <v>58906</v>
      </c>
      <c r="B321" s="213" t="s">
        <v>2758</v>
      </c>
      <c r="C321" s="213">
        <v>2</v>
      </c>
      <c r="D321" s="213">
        <v>2</v>
      </c>
      <c r="E321" s="215"/>
      <c r="F321" s="215"/>
      <c r="G321" s="216" t="s">
        <v>2791</v>
      </c>
      <c r="H321" s="215">
        <v>58</v>
      </c>
      <c r="I321" s="215">
        <v>906</v>
      </c>
      <c r="J321" s="217" t="s">
        <v>2757</v>
      </c>
    </row>
    <row r="322" spans="1:10" ht="12.75">
      <c r="A322" s="220">
        <v>58909</v>
      </c>
      <c r="B322" s="213" t="s">
        <v>2760</v>
      </c>
      <c r="C322" s="213">
        <v>3</v>
      </c>
      <c r="D322" s="213">
        <v>3</v>
      </c>
      <c r="E322" s="215"/>
      <c r="F322" s="215"/>
      <c r="G322" s="216" t="s">
        <v>2791</v>
      </c>
      <c r="H322" s="215">
        <v>58</v>
      </c>
      <c r="I322" s="215">
        <v>909</v>
      </c>
      <c r="J322" s="217" t="s">
        <v>2759</v>
      </c>
    </row>
    <row r="323" spans="1:10" ht="12.75">
      <c r="A323" s="220">
        <v>59901</v>
      </c>
      <c r="B323" s="213" t="s">
        <v>2762</v>
      </c>
      <c r="C323" s="213">
        <v>2</v>
      </c>
      <c r="D323" s="213">
        <v>2</v>
      </c>
      <c r="E323" s="215"/>
      <c r="F323" s="215"/>
      <c r="G323" s="216" t="s">
        <v>2791</v>
      </c>
      <c r="H323" s="215">
        <v>59</v>
      </c>
      <c r="I323" s="215">
        <v>901</v>
      </c>
      <c r="J323" s="217" t="s">
        <v>2761</v>
      </c>
    </row>
    <row r="324" spans="1:10" ht="12.75">
      <c r="A324" s="220">
        <v>59902</v>
      </c>
      <c r="B324" s="213" t="s">
        <v>2764</v>
      </c>
      <c r="C324" s="213">
        <v>2</v>
      </c>
      <c r="D324" s="213">
        <v>2</v>
      </c>
      <c r="E324" s="215"/>
      <c r="F324" s="215"/>
      <c r="G324" s="216" t="s">
        <v>2791</v>
      </c>
      <c r="H324" s="215">
        <v>59</v>
      </c>
      <c r="I324" s="215">
        <v>902</v>
      </c>
      <c r="J324" s="217" t="s">
        <v>2763</v>
      </c>
    </row>
    <row r="325" spans="1:10" ht="12.75">
      <c r="A325" s="220">
        <v>60902</v>
      </c>
      <c r="B325" s="213" t="s">
        <v>2766</v>
      </c>
      <c r="C325" s="213">
        <v>1</v>
      </c>
      <c r="D325" s="213">
        <v>1</v>
      </c>
      <c r="E325" s="215"/>
      <c r="F325" s="215"/>
      <c r="G325" s="216" t="s">
        <v>2791</v>
      </c>
      <c r="H325" s="215">
        <v>60</v>
      </c>
      <c r="I325" s="215">
        <v>902</v>
      </c>
      <c r="J325" s="217" t="s">
        <v>2765</v>
      </c>
    </row>
    <row r="326" spans="1:10" ht="12.75">
      <c r="A326" s="220">
        <v>60914</v>
      </c>
      <c r="B326" s="213" t="s">
        <v>2768</v>
      </c>
      <c r="C326" s="213">
        <v>2</v>
      </c>
      <c r="D326" s="213">
        <v>2</v>
      </c>
      <c r="E326" s="215"/>
      <c r="F326" s="215"/>
      <c r="G326" s="216" t="s">
        <v>2791</v>
      </c>
      <c r="H326" s="215">
        <v>60</v>
      </c>
      <c r="I326" s="215">
        <v>914</v>
      </c>
      <c r="J326" s="217" t="s">
        <v>2767</v>
      </c>
    </row>
    <row r="327" spans="1:10" ht="12.75">
      <c r="A327" s="220">
        <v>61501</v>
      </c>
      <c r="B327" s="213" t="s">
        <v>78</v>
      </c>
      <c r="C327" s="213">
        <v>1</v>
      </c>
      <c r="D327" s="213">
        <v>1</v>
      </c>
      <c r="E327" s="215"/>
      <c r="F327" s="215"/>
      <c r="G327" s="216" t="s">
        <v>2791</v>
      </c>
      <c r="H327" s="215">
        <v>61</v>
      </c>
      <c r="I327" s="215">
        <v>501</v>
      </c>
      <c r="J327" s="217" t="s">
        <v>1036</v>
      </c>
    </row>
    <row r="328" spans="1:10" ht="12.75">
      <c r="A328" s="220">
        <v>61801</v>
      </c>
      <c r="B328" s="215"/>
      <c r="C328" s="213">
        <v>4</v>
      </c>
      <c r="D328" s="213">
        <v>4</v>
      </c>
      <c r="E328" s="215"/>
      <c r="F328" s="215"/>
      <c r="G328" s="216" t="s">
        <v>2791</v>
      </c>
      <c r="H328" s="215">
        <v>61</v>
      </c>
      <c r="I328" s="215">
        <v>801</v>
      </c>
      <c r="J328" s="217" t="s">
        <v>1037</v>
      </c>
    </row>
    <row r="329" spans="1:10" ht="12.75">
      <c r="A329" s="220">
        <v>61802</v>
      </c>
      <c r="B329" s="213" t="s">
        <v>79</v>
      </c>
      <c r="C329" s="213">
        <v>4</v>
      </c>
      <c r="D329" s="213">
        <v>4</v>
      </c>
      <c r="E329" s="215"/>
      <c r="F329" s="215"/>
      <c r="G329" s="216" t="s">
        <v>2791</v>
      </c>
      <c r="H329" s="215">
        <v>61</v>
      </c>
      <c r="I329" s="215">
        <v>802</v>
      </c>
      <c r="J329" s="217" t="s">
        <v>1038</v>
      </c>
    </row>
    <row r="330" spans="1:10" ht="12.75">
      <c r="A330" s="220">
        <v>61901</v>
      </c>
      <c r="B330" s="213" t="s">
        <v>2770</v>
      </c>
      <c r="C330" s="213">
        <v>3</v>
      </c>
      <c r="D330" s="213">
        <v>3</v>
      </c>
      <c r="E330" s="215"/>
      <c r="F330" s="215"/>
      <c r="G330" s="216" t="s">
        <v>2791</v>
      </c>
      <c r="H330" s="215">
        <v>61</v>
      </c>
      <c r="I330" s="215">
        <v>901</v>
      </c>
      <c r="J330" s="217" t="s">
        <v>2769</v>
      </c>
    </row>
    <row r="331" spans="1:10" ht="12.75">
      <c r="A331" s="220">
        <v>61902</v>
      </c>
      <c r="B331" s="213" t="s">
        <v>2772</v>
      </c>
      <c r="C331" s="213">
        <v>3</v>
      </c>
      <c r="D331" s="213">
        <v>3</v>
      </c>
      <c r="E331" s="215"/>
      <c r="F331" s="215"/>
      <c r="G331" s="216" t="s">
        <v>2791</v>
      </c>
      <c r="H331" s="215">
        <v>61</v>
      </c>
      <c r="I331" s="215">
        <v>902</v>
      </c>
      <c r="J331" s="217" t="s">
        <v>2771</v>
      </c>
    </row>
    <row r="332" spans="1:10" ht="12.75">
      <c r="A332" s="220">
        <v>61903</v>
      </c>
      <c r="B332" s="213" t="s">
        <v>2774</v>
      </c>
      <c r="C332" s="213">
        <v>2</v>
      </c>
      <c r="D332" s="213">
        <v>2</v>
      </c>
      <c r="E332" s="215"/>
      <c r="F332" s="215"/>
      <c r="G332" s="216" t="s">
        <v>2791</v>
      </c>
      <c r="H332" s="215">
        <v>61</v>
      </c>
      <c r="I332" s="215">
        <v>903</v>
      </c>
      <c r="J332" s="217" t="s">
        <v>2773</v>
      </c>
    </row>
    <row r="333" spans="1:10" ht="12.75">
      <c r="A333" s="220">
        <v>61905</v>
      </c>
      <c r="B333" s="213" t="s">
        <v>2776</v>
      </c>
      <c r="C333" s="213">
        <v>3</v>
      </c>
      <c r="D333" s="213">
        <v>3</v>
      </c>
      <c r="E333" s="215"/>
      <c r="F333" s="215"/>
      <c r="G333" s="216" t="s">
        <v>2791</v>
      </c>
      <c r="H333" s="215">
        <v>61</v>
      </c>
      <c r="I333" s="215">
        <v>905</v>
      </c>
      <c r="J333" s="217" t="s">
        <v>2775</v>
      </c>
    </row>
    <row r="334" spans="1:10" ht="12.75">
      <c r="A334" s="220">
        <v>61906</v>
      </c>
      <c r="B334" s="213" t="s">
        <v>2778</v>
      </c>
      <c r="C334" s="213">
        <v>3</v>
      </c>
      <c r="D334" s="213">
        <v>3</v>
      </c>
      <c r="E334" s="215"/>
      <c r="F334" s="215"/>
      <c r="G334" s="216" t="s">
        <v>2791</v>
      </c>
      <c r="H334" s="215">
        <v>61</v>
      </c>
      <c r="I334" s="215">
        <v>906</v>
      </c>
      <c r="J334" s="217" t="s">
        <v>2777</v>
      </c>
    </row>
    <row r="335" spans="1:10" ht="12.75">
      <c r="A335" s="220">
        <v>61907</v>
      </c>
      <c r="B335" s="213" t="s">
        <v>2780</v>
      </c>
      <c r="C335" s="213">
        <v>2</v>
      </c>
      <c r="D335" s="213">
        <v>2</v>
      </c>
      <c r="E335" s="215"/>
      <c r="F335" s="215"/>
      <c r="G335" s="216" t="s">
        <v>2791</v>
      </c>
      <c r="H335" s="215">
        <v>61</v>
      </c>
      <c r="I335" s="215">
        <v>907</v>
      </c>
      <c r="J335" s="217" t="s">
        <v>2779</v>
      </c>
    </row>
    <row r="336" spans="1:10" ht="12.75">
      <c r="A336" s="220">
        <v>61908</v>
      </c>
      <c r="B336" s="213" t="s">
        <v>2782</v>
      </c>
      <c r="C336" s="213">
        <v>2</v>
      </c>
      <c r="D336" s="213">
        <v>2</v>
      </c>
      <c r="E336" s="215"/>
      <c r="F336" s="215"/>
      <c r="G336" s="216" t="s">
        <v>2791</v>
      </c>
      <c r="H336" s="215">
        <v>61</v>
      </c>
      <c r="I336" s="215">
        <v>908</v>
      </c>
      <c r="J336" s="217" t="s">
        <v>2781</v>
      </c>
    </row>
    <row r="337" spans="1:10" ht="12.75">
      <c r="A337" s="220">
        <v>61910</v>
      </c>
      <c r="B337" s="213" t="s">
        <v>2784</v>
      </c>
      <c r="C337" s="213">
        <v>3</v>
      </c>
      <c r="D337" s="213">
        <v>3</v>
      </c>
      <c r="E337" s="215"/>
      <c r="F337" s="215"/>
      <c r="G337" s="216" t="s">
        <v>2791</v>
      </c>
      <c r="H337" s="215">
        <v>61</v>
      </c>
      <c r="I337" s="215">
        <v>910</v>
      </c>
      <c r="J337" s="217" t="s">
        <v>2783</v>
      </c>
    </row>
    <row r="338" spans="1:10" ht="12.75">
      <c r="A338" s="220">
        <v>61911</v>
      </c>
      <c r="B338" s="213" t="s">
        <v>2786</v>
      </c>
      <c r="C338" s="213">
        <v>3</v>
      </c>
      <c r="D338" s="213">
        <v>3</v>
      </c>
      <c r="E338" s="215"/>
      <c r="F338" s="215"/>
      <c r="G338" s="216" t="s">
        <v>2791</v>
      </c>
      <c r="H338" s="215">
        <v>61</v>
      </c>
      <c r="I338" s="215">
        <v>911</v>
      </c>
      <c r="J338" s="217" t="s">
        <v>2785</v>
      </c>
    </row>
    <row r="339" spans="1:10" ht="12.75">
      <c r="A339" s="220">
        <v>61912</v>
      </c>
      <c r="B339" s="213" t="s">
        <v>273</v>
      </c>
      <c r="C339" s="213">
        <v>2</v>
      </c>
      <c r="D339" s="213">
        <v>2</v>
      </c>
      <c r="E339" s="215"/>
      <c r="F339" s="215"/>
      <c r="G339" s="216" t="s">
        <v>2791</v>
      </c>
      <c r="H339" s="215">
        <v>61</v>
      </c>
      <c r="I339" s="215">
        <v>912</v>
      </c>
      <c r="J339" s="217" t="s">
        <v>2787</v>
      </c>
    </row>
    <row r="340" spans="1:10" ht="12.75">
      <c r="A340" s="220">
        <v>61914</v>
      </c>
      <c r="B340" s="213" t="s">
        <v>275</v>
      </c>
      <c r="C340" s="213">
        <v>2</v>
      </c>
      <c r="D340" s="213">
        <v>2</v>
      </c>
      <c r="E340" s="215"/>
      <c r="F340" s="215"/>
      <c r="G340" s="216" t="s">
        <v>2791</v>
      </c>
      <c r="H340" s="215">
        <v>61</v>
      </c>
      <c r="I340" s="215">
        <v>914</v>
      </c>
      <c r="J340" s="217" t="s">
        <v>274</v>
      </c>
    </row>
    <row r="341" spans="1:10" ht="12.75">
      <c r="A341" s="220">
        <v>62901</v>
      </c>
      <c r="B341" s="213" t="s">
        <v>277</v>
      </c>
      <c r="C341" s="213">
        <v>2</v>
      </c>
      <c r="D341" s="213">
        <v>2</v>
      </c>
      <c r="E341" s="215"/>
      <c r="F341" s="215"/>
      <c r="G341" s="216" t="s">
        <v>2791</v>
      </c>
      <c r="H341" s="215">
        <v>62</v>
      </c>
      <c r="I341" s="215">
        <v>901</v>
      </c>
      <c r="J341" s="217" t="s">
        <v>276</v>
      </c>
    </row>
    <row r="342" spans="1:10" ht="12.75">
      <c r="A342" s="220">
        <v>62902</v>
      </c>
      <c r="B342" s="213" t="s">
        <v>279</v>
      </c>
      <c r="C342" s="213">
        <v>3</v>
      </c>
      <c r="D342" s="213">
        <v>3</v>
      </c>
      <c r="E342" s="215"/>
      <c r="F342" s="215"/>
      <c r="G342" s="216" t="s">
        <v>2791</v>
      </c>
      <c r="H342" s="215">
        <v>62</v>
      </c>
      <c r="I342" s="215">
        <v>902</v>
      </c>
      <c r="J342" s="217" t="s">
        <v>278</v>
      </c>
    </row>
    <row r="343" spans="1:10" ht="12.75">
      <c r="A343" s="220">
        <v>62903</v>
      </c>
      <c r="B343" s="213" t="s">
        <v>281</v>
      </c>
      <c r="C343" s="213">
        <v>2</v>
      </c>
      <c r="D343" s="213">
        <v>2</v>
      </c>
      <c r="E343" s="215"/>
      <c r="F343" s="215"/>
      <c r="G343" s="216" t="s">
        <v>2791</v>
      </c>
      <c r="H343" s="215">
        <v>62</v>
      </c>
      <c r="I343" s="215">
        <v>903</v>
      </c>
      <c r="J343" s="217" t="s">
        <v>280</v>
      </c>
    </row>
    <row r="344" spans="1:10" ht="12.75">
      <c r="A344" s="220">
        <v>62904</v>
      </c>
      <c r="B344" s="213" t="s">
        <v>283</v>
      </c>
      <c r="C344" s="213">
        <v>2</v>
      </c>
      <c r="D344" s="213">
        <v>2</v>
      </c>
      <c r="E344" s="215"/>
      <c r="F344" s="215"/>
      <c r="G344" s="216" t="s">
        <v>2791</v>
      </c>
      <c r="H344" s="215">
        <v>62</v>
      </c>
      <c r="I344" s="215">
        <v>904</v>
      </c>
      <c r="J344" s="217" t="s">
        <v>282</v>
      </c>
    </row>
    <row r="345" spans="1:10" ht="12.75">
      <c r="A345" s="220">
        <v>62905</v>
      </c>
      <c r="B345" s="213" t="s">
        <v>285</v>
      </c>
      <c r="C345" s="213">
        <v>3</v>
      </c>
      <c r="D345" s="213">
        <v>3</v>
      </c>
      <c r="E345" s="215"/>
      <c r="F345" s="215"/>
      <c r="G345" s="216" t="s">
        <v>2791</v>
      </c>
      <c r="H345" s="215">
        <v>62</v>
      </c>
      <c r="I345" s="215">
        <v>905</v>
      </c>
      <c r="J345" s="217" t="s">
        <v>284</v>
      </c>
    </row>
    <row r="346" spans="1:10" ht="12.75">
      <c r="A346" s="220">
        <v>62906</v>
      </c>
      <c r="B346" s="213" t="s">
        <v>287</v>
      </c>
      <c r="C346" s="213">
        <v>3</v>
      </c>
      <c r="D346" s="213">
        <v>3</v>
      </c>
      <c r="E346" s="215"/>
      <c r="F346" s="215"/>
      <c r="G346" s="216" t="s">
        <v>2791</v>
      </c>
      <c r="H346" s="215">
        <v>62</v>
      </c>
      <c r="I346" s="215">
        <v>906</v>
      </c>
      <c r="J346" s="217" t="s">
        <v>286</v>
      </c>
    </row>
    <row r="347" spans="1:10" ht="12.75">
      <c r="A347" s="220">
        <v>63903</v>
      </c>
      <c r="B347" s="213" t="s">
        <v>289</v>
      </c>
      <c r="C347" s="213">
        <v>3</v>
      </c>
      <c r="D347" s="213">
        <v>3</v>
      </c>
      <c r="E347" s="215"/>
      <c r="F347" s="215"/>
      <c r="G347" s="216" t="s">
        <v>2791</v>
      </c>
      <c r="H347" s="215">
        <v>63</v>
      </c>
      <c r="I347" s="215">
        <v>903</v>
      </c>
      <c r="J347" s="217" t="s">
        <v>288</v>
      </c>
    </row>
    <row r="348" spans="1:10" ht="12.75">
      <c r="A348" s="220">
        <v>63906</v>
      </c>
      <c r="B348" s="213" t="s">
        <v>291</v>
      </c>
      <c r="C348" s="213">
        <v>2</v>
      </c>
      <c r="D348" s="213">
        <v>2</v>
      </c>
      <c r="E348" s="215"/>
      <c r="F348" s="215"/>
      <c r="G348" s="216" t="s">
        <v>2791</v>
      </c>
      <c r="H348" s="215">
        <v>63</v>
      </c>
      <c r="I348" s="215">
        <v>906</v>
      </c>
      <c r="J348" s="217" t="s">
        <v>290</v>
      </c>
    </row>
    <row r="349" spans="1:10" ht="12.75">
      <c r="A349" s="220">
        <v>64903</v>
      </c>
      <c r="B349" s="213" t="s">
        <v>80</v>
      </c>
      <c r="C349" s="213">
        <v>2</v>
      </c>
      <c r="D349" s="213">
        <v>2</v>
      </c>
      <c r="E349" s="215"/>
      <c r="F349" s="215"/>
      <c r="G349" s="216" t="s">
        <v>2791</v>
      </c>
      <c r="H349" s="215">
        <v>64</v>
      </c>
      <c r="I349" s="215">
        <v>903</v>
      </c>
      <c r="J349" s="217" t="s">
        <v>292</v>
      </c>
    </row>
    <row r="350" spans="1:10" ht="12.75">
      <c r="A350" s="220">
        <v>65901</v>
      </c>
      <c r="B350" s="213" t="s">
        <v>295</v>
      </c>
      <c r="C350" s="213">
        <v>2</v>
      </c>
      <c r="D350" s="213">
        <v>2</v>
      </c>
      <c r="E350" s="215"/>
      <c r="F350" s="215"/>
      <c r="G350" s="216" t="s">
        <v>2791</v>
      </c>
      <c r="H350" s="215">
        <v>65</v>
      </c>
      <c r="I350" s="215">
        <v>901</v>
      </c>
      <c r="J350" s="217" t="s">
        <v>294</v>
      </c>
    </row>
    <row r="351" spans="1:10" ht="12.75">
      <c r="A351" s="220">
        <v>65902</v>
      </c>
      <c r="B351" s="213" t="s">
        <v>297</v>
      </c>
      <c r="C351" s="213">
        <v>2</v>
      </c>
      <c r="D351" s="213">
        <v>2</v>
      </c>
      <c r="E351" s="215"/>
      <c r="F351" s="215"/>
      <c r="G351" s="216" t="s">
        <v>2791</v>
      </c>
      <c r="H351" s="215">
        <v>65</v>
      </c>
      <c r="I351" s="215">
        <v>902</v>
      </c>
      <c r="J351" s="217" t="s">
        <v>296</v>
      </c>
    </row>
    <row r="352" spans="1:10" ht="12.75">
      <c r="A352" s="220">
        <v>66005</v>
      </c>
      <c r="B352" s="213" t="s">
        <v>299</v>
      </c>
      <c r="C352" s="213">
        <v>3</v>
      </c>
      <c r="D352" s="213">
        <v>3</v>
      </c>
      <c r="E352" s="215"/>
      <c r="F352" s="215"/>
      <c r="G352" s="216" t="s">
        <v>2791</v>
      </c>
      <c r="H352" s="215">
        <v>66</v>
      </c>
      <c r="I352" s="215">
        <v>5</v>
      </c>
      <c r="J352" s="217" t="s">
        <v>1039</v>
      </c>
    </row>
    <row r="353" spans="1:10" ht="12.75">
      <c r="A353" s="220">
        <v>66901</v>
      </c>
      <c r="B353" s="213" t="s">
        <v>301</v>
      </c>
      <c r="C353" s="213">
        <v>3</v>
      </c>
      <c r="D353" s="213">
        <v>3</v>
      </c>
      <c r="E353" s="215"/>
      <c r="F353" s="215"/>
      <c r="G353" s="216" t="s">
        <v>2791</v>
      </c>
      <c r="H353" s="215">
        <v>66</v>
      </c>
      <c r="I353" s="215">
        <v>901</v>
      </c>
      <c r="J353" s="217" t="s">
        <v>300</v>
      </c>
    </row>
    <row r="354" spans="1:10" ht="12.75">
      <c r="A354" s="220">
        <v>66902</v>
      </c>
      <c r="B354" s="213" t="s">
        <v>303</v>
      </c>
      <c r="C354" s="213">
        <v>1</v>
      </c>
      <c r="D354" s="213">
        <v>1</v>
      </c>
      <c r="E354" s="215"/>
      <c r="F354" s="215"/>
      <c r="G354" s="216" t="s">
        <v>2791</v>
      </c>
      <c r="H354" s="215">
        <v>66</v>
      </c>
      <c r="I354" s="215">
        <v>902</v>
      </c>
      <c r="J354" s="217" t="s">
        <v>302</v>
      </c>
    </row>
    <row r="355" spans="1:10" ht="12.75">
      <c r="A355" s="220">
        <v>66903</v>
      </c>
      <c r="B355" s="213" t="s">
        <v>305</v>
      </c>
      <c r="C355" s="213">
        <v>3</v>
      </c>
      <c r="D355" s="213">
        <v>3</v>
      </c>
      <c r="E355" s="215"/>
      <c r="F355" s="215"/>
      <c r="G355" s="216" t="s">
        <v>2791</v>
      </c>
      <c r="H355" s="215">
        <v>66</v>
      </c>
      <c r="I355" s="215">
        <v>903</v>
      </c>
      <c r="J355" s="217" t="s">
        <v>304</v>
      </c>
    </row>
    <row r="356" spans="1:10" ht="12.75">
      <c r="A356" s="220">
        <v>67902</v>
      </c>
      <c r="B356" s="213" t="s">
        <v>307</v>
      </c>
      <c r="C356" s="213">
        <v>2</v>
      </c>
      <c r="D356" s="213">
        <v>2</v>
      </c>
      <c r="E356" s="215"/>
      <c r="F356" s="215"/>
      <c r="G356" s="216" t="s">
        <v>2791</v>
      </c>
      <c r="H356" s="215">
        <v>67</v>
      </c>
      <c r="I356" s="215">
        <v>902</v>
      </c>
      <c r="J356" s="217" t="s">
        <v>306</v>
      </c>
    </row>
    <row r="357" spans="1:10" ht="12.75">
      <c r="A357" s="220">
        <v>67903</v>
      </c>
      <c r="B357" s="213" t="s">
        <v>309</v>
      </c>
      <c r="C357" s="213">
        <v>2</v>
      </c>
      <c r="D357" s="213">
        <v>2</v>
      </c>
      <c r="E357" s="215"/>
      <c r="F357" s="215"/>
      <c r="G357" s="216" t="s">
        <v>2791</v>
      </c>
      <c r="H357" s="215">
        <v>67</v>
      </c>
      <c r="I357" s="215">
        <v>903</v>
      </c>
      <c r="J357" s="217" t="s">
        <v>308</v>
      </c>
    </row>
    <row r="358" spans="1:10" ht="12.75">
      <c r="A358" s="220">
        <v>67904</v>
      </c>
      <c r="B358" s="213" t="s">
        <v>311</v>
      </c>
      <c r="C358" s="213">
        <v>1</v>
      </c>
      <c r="D358" s="213">
        <v>1</v>
      </c>
      <c r="E358" s="215"/>
      <c r="F358" s="215"/>
      <c r="G358" s="216" t="s">
        <v>2791</v>
      </c>
      <c r="H358" s="215">
        <v>67</v>
      </c>
      <c r="I358" s="215">
        <v>904</v>
      </c>
      <c r="J358" s="217" t="s">
        <v>310</v>
      </c>
    </row>
    <row r="359" spans="1:10" ht="12.75">
      <c r="A359" s="220">
        <v>67907</v>
      </c>
      <c r="B359" s="213" t="s">
        <v>313</v>
      </c>
      <c r="C359" s="213">
        <v>2</v>
      </c>
      <c r="D359" s="213">
        <v>2</v>
      </c>
      <c r="E359" s="215"/>
      <c r="F359" s="215"/>
      <c r="G359" s="216" t="s">
        <v>2791</v>
      </c>
      <c r="H359" s="215">
        <v>67</v>
      </c>
      <c r="I359" s="215">
        <v>907</v>
      </c>
      <c r="J359" s="217" t="s">
        <v>312</v>
      </c>
    </row>
    <row r="360" spans="1:10" ht="12.75">
      <c r="A360" s="220">
        <v>67908</v>
      </c>
      <c r="B360" s="213" t="s">
        <v>315</v>
      </c>
      <c r="C360" s="213">
        <v>2</v>
      </c>
      <c r="D360" s="213">
        <v>1</v>
      </c>
      <c r="E360" s="215"/>
      <c r="F360" s="215"/>
      <c r="G360" s="216" t="s">
        <v>2791</v>
      </c>
      <c r="H360" s="215">
        <v>67</v>
      </c>
      <c r="I360" s="215">
        <v>908</v>
      </c>
      <c r="J360" s="217" t="s">
        <v>314</v>
      </c>
    </row>
    <row r="361" spans="1:10" ht="12.75">
      <c r="A361" s="220">
        <v>68801</v>
      </c>
      <c r="B361" s="213" t="s">
        <v>81</v>
      </c>
      <c r="C361" s="213">
        <v>4</v>
      </c>
      <c r="D361" s="213">
        <v>4</v>
      </c>
      <c r="E361" s="215"/>
      <c r="F361" s="215"/>
      <c r="G361" s="216" t="s">
        <v>2791</v>
      </c>
      <c r="H361" s="215">
        <v>68</v>
      </c>
      <c r="I361" s="215">
        <v>801</v>
      </c>
      <c r="J361" s="217" t="s">
        <v>1040</v>
      </c>
    </row>
    <row r="362" spans="1:10" ht="12.75">
      <c r="A362" s="220">
        <v>68901</v>
      </c>
      <c r="B362" s="213" t="s">
        <v>317</v>
      </c>
      <c r="C362" s="213">
        <v>2</v>
      </c>
      <c r="D362" s="213">
        <v>2</v>
      </c>
      <c r="E362" s="215"/>
      <c r="F362" s="215"/>
      <c r="G362" s="216" t="s">
        <v>2791</v>
      </c>
      <c r="H362" s="215">
        <v>68</v>
      </c>
      <c r="I362" s="215">
        <v>901</v>
      </c>
      <c r="J362" s="217" t="s">
        <v>316</v>
      </c>
    </row>
    <row r="363" spans="1:10" ht="12.75">
      <c r="A363" s="220">
        <v>69901</v>
      </c>
      <c r="B363" s="213" t="s">
        <v>319</v>
      </c>
      <c r="C363" s="213">
        <v>3</v>
      </c>
      <c r="D363" s="213">
        <v>3</v>
      </c>
      <c r="E363" s="215"/>
      <c r="F363" s="215"/>
      <c r="G363" s="216" t="s">
        <v>2791</v>
      </c>
      <c r="H363" s="215">
        <v>69</v>
      </c>
      <c r="I363" s="215">
        <v>901</v>
      </c>
      <c r="J363" s="217" t="s">
        <v>318</v>
      </c>
    </row>
    <row r="364" spans="1:10" ht="12.75">
      <c r="A364" s="220">
        <v>69902</v>
      </c>
      <c r="B364" s="213" t="s">
        <v>321</v>
      </c>
      <c r="C364" s="213">
        <v>3</v>
      </c>
      <c r="D364" s="213">
        <v>3</v>
      </c>
      <c r="E364" s="215"/>
      <c r="F364" s="215"/>
      <c r="G364" s="216" t="s">
        <v>2791</v>
      </c>
      <c r="H364" s="215">
        <v>69</v>
      </c>
      <c r="I364" s="215">
        <v>902</v>
      </c>
      <c r="J364" s="217" t="s">
        <v>320</v>
      </c>
    </row>
    <row r="365" spans="1:10" ht="12.75">
      <c r="A365" s="220">
        <v>70801</v>
      </c>
      <c r="B365" s="213" t="s">
        <v>82</v>
      </c>
      <c r="C365" s="213">
        <v>4</v>
      </c>
      <c r="D365" s="213">
        <v>4</v>
      </c>
      <c r="E365" s="215"/>
      <c r="F365" s="215"/>
      <c r="G365" s="216" t="s">
        <v>2791</v>
      </c>
      <c r="H365" s="215">
        <v>70</v>
      </c>
      <c r="I365" s="215">
        <v>801</v>
      </c>
      <c r="J365" s="217" t="s">
        <v>1041</v>
      </c>
    </row>
    <row r="366" spans="1:10" ht="12.75">
      <c r="A366" s="220">
        <v>70901</v>
      </c>
      <c r="B366" s="213" t="s">
        <v>323</v>
      </c>
      <c r="C366" s="213">
        <v>1</v>
      </c>
      <c r="D366" s="213">
        <v>1</v>
      </c>
      <c r="E366" s="215"/>
      <c r="F366" s="215"/>
      <c r="G366" s="216" t="s">
        <v>2791</v>
      </c>
      <c r="H366" s="215">
        <v>70</v>
      </c>
      <c r="I366" s="215">
        <v>901</v>
      </c>
      <c r="J366" s="217" t="s">
        <v>322</v>
      </c>
    </row>
    <row r="367" spans="1:10" ht="12.75">
      <c r="A367" s="220">
        <v>70903</v>
      </c>
      <c r="B367" s="213" t="s">
        <v>325</v>
      </c>
      <c r="C367" s="213">
        <v>2</v>
      </c>
      <c r="D367" s="213">
        <v>2</v>
      </c>
      <c r="E367" s="215"/>
      <c r="F367" s="215"/>
      <c r="G367" s="216" t="s">
        <v>2791</v>
      </c>
      <c r="H367" s="215">
        <v>70</v>
      </c>
      <c r="I367" s="215">
        <v>903</v>
      </c>
      <c r="J367" s="217" t="s">
        <v>324</v>
      </c>
    </row>
    <row r="368" spans="1:10" ht="12.75">
      <c r="A368" s="220">
        <v>70905</v>
      </c>
      <c r="B368" s="213" t="s">
        <v>327</v>
      </c>
      <c r="C368" s="213">
        <v>1</v>
      </c>
      <c r="D368" s="213">
        <v>1</v>
      </c>
      <c r="E368" s="215"/>
      <c r="F368" s="215"/>
      <c r="G368" s="216" t="s">
        <v>2791</v>
      </c>
      <c r="H368" s="215">
        <v>70</v>
      </c>
      <c r="I368" s="215">
        <v>905</v>
      </c>
      <c r="J368" s="217" t="s">
        <v>326</v>
      </c>
    </row>
    <row r="369" spans="1:10" ht="12.75">
      <c r="A369" s="220">
        <v>70907</v>
      </c>
      <c r="B369" s="213" t="s">
        <v>329</v>
      </c>
      <c r="C369" s="213">
        <v>1</v>
      </c>
      <c r="D369" s="213">
        <v>1</v>
      </c>
      <c r="E369" s="215"/>
      <c r="F369" s="215"/>
      <c r="G369" s="216" t="s">
        <v>2791</v>
      </c>
      <c r="H369" s="215">
        <v>70</v>
      </c>
      <c r="I369" s="215">
        <v>907</v>
      </c>
      <c r="J369" s="217" t="s">
        <v>328</v>
      </c>
    </row>
    <row r="370" spans="1:10" ht="12.75">
      <c r="A370" s="220">
        <v>70908</v>
      </c>
      <c r="B370" s="213" t="s">
        <v>331</v>
      </c>
      <c r="C370" s="213">
        <v>3</v>
      </c>
      <c r="D370" s="213">
        <v>3</v>
      </c>
      <c r="E370" s="215"/>
      <c r="F370" s="215"/>
      <c r="G370" s="216" t="s">
        <v>2791</v>
      </c>
      <c r="H370" s="215">
        <v>70</v>
      </c>
      <c r="I370" s="215">
        <v>908</v>
      </c>
      <c r="J370" s="217" t="s">
        <v>330</v>
      </c>
    </row>
    <row r="371" spans="1:10" ht="12.75">
      <c r="A371" s="220">
        <v>70909</v>
      </c>
      <c r="B371" s="213" t="s">
        <v>333</v>
      </c>
      <c r="C371" s="213">
        <v>2</v>
      </c>
      <c r="D371" s="213">
        <v>2</v>
      </c>
      <c r="E371" s="215"/>
      <c r="F371" s="215"/>
      <c r="G371" s="216" t="s">
        <v>2791</v>
      </c>
      <c r="H371" s="215">
        <v>70</v>
      </c>
      <c r="I371" s="215">
        <v>909</v>
      </c>
      <c r="J371" s="217" t="s">
        <v>332</v>
      </c>
    </row>
    <row r="372" spans="1:10" ht="12.75">
      <c r="A372" s="220">
        <v>70910</v>
      </c>
      <c r="B372" s="213" t="s">
        <v>335</v>
      </c>
      <c r="C372" s="213">
        <v>2</v>
      </c>
      <c r="D372" s="213">
        <v>2</v>
      </c>
      <c r="E372" s="215"/>
      <c r="F372" s="215"/>
      <c r="G372" s="216" t="s">
        <v>2791</v>
      </c>
      <c r="H372" s="215">
        <v>70</v>
      </c>
      <c r="I372" s="215">
        <v>910</v>
      </c>
      <c r="J372" s="217" t="s">
        <v>334</v>
      </c>
    </row>
    <row r="373" spans="1:10" ht="12.75">
      <c r="A373" s="220">
        <v>70911</v>
      </c>
      <c r="B373" s="213" t="s">
        <v>337</v>
      </c>
      <c r="C373" s="213">
        <v>2</v>
      </c>
      <c r="D373" s="213">
        <v>2</v>
      </c>
      <c r="E373" s="215"/>
      <c r="F373" s="215"/>
      <c r="G373" s="216" t="s">
        <v>2791</v>
      </c>
      <c r="H373" s="215">
        <v>70</v>
      </c>
      <c r="I373" s="215">
        <v>911</v>
      </c>
      <c r="J373" s="217" t="s">
        <v>336</v>
      </c>
    </row>
    <row r="374" spans="1:10" ht="12.75">
      <c r="A374" s="220">
        <v>70912</v>
      </c>
      <c r="B374" s="213" t="s">
        <v>339</v>
      </c>
      <c r="C374" s="213">
        <v>3</v>
      </c>
      <c r="D374" s="213">
        <v>3</v>
      </c>
      <c r="E374" s="215"/>
      <c r="F374" s="215"/>
      <c r="G374" s="216" t="s">
        <v>2791</v>
      </c>
      <c r="H374" s="215">
        <v>70</v>
      </c>
      <c r="I374" s="215">
        <v>912</v>
      </c>
      <c r="J374" s="217" t="s">
        <v>338</v>
      </c>
    </row>
    <row r="375" spans="1:10" ht="12.75">
      <c r="A375" s="220">
        <v>70915</v>
      </c>
      <c r="B375" s="213" t="s">
        <v>341</v>
      </c>
      <c r="C375" s="213">
        <v>2</v>
      </c>
      <c r="D375" s="213">
        <v>2</v>
      </c>
      <c r="E375" s="215"/>
      <c r="F375" s="215"/>
      <c r="G375" s="216" t="s">
        <v>2791</v>
      </c>
      <c r="H375" s="215">
        <v>70</v>
      </c>
      <c r="I375" s="215">
        <v>915</v>
      </c>
      <c r="J375" s="217" t="s">
        <v>340</v>
      </c>
    </row>
    <row r="376" spans="1:10" ht="12.75">
      <c r="A376" s="220">
        <v>71801</v>
      </c>
      <c r="B376" s="213" t="s">
        <v>947</v>
      </c>
      <c r="C376" s="213">
        <v>4</v>
      </c>
      <c r="D376" s="213">
        <v>4</v>
      </c>
      <c r="E376" s="215"/>
      <c r="F376" s="215"/>
      <c r="G376" s="216" t="s">
        <v>2791</v>
      </c>
      <c r="H376" s="215">
        <v>71</v>
      </c>
      <c r="I376" s="215">
        <v>801</v>
      </c>
      <c r="J376" s="217" t="s">
        <v>1042</v>
      </c>
    </row>
    <row r="377" spans="1:10" ht="12.75">
      <c r="A377" s="220">
        <v>71803</v>
      </c>
      <c r="B377" s="213" t="s">
        <v>83</v>
      </c>
      <c r="C377" s="213">
        <v>4</v>
      </c>
      <c r="D377" s="213">
        <v>4</v>
      </c>
      <c r="E377" s="215"/>
      <c r="F377" s="215"/>
      <c r="G377" s="216" t="s">
        <v>2791</v>
      </c>
      <c r="H377" s="215">
        <v>71</v>
      </c>
      <c r="I377" s="215">
        <v>803</v>
      </c>
      <c r="J377" s="217" t="s">
        <v>1043</v>
      </c>
    </row>
    <row r="378" spans="1:10" ht="12.75">
      <c r="A378" s="220">
        <v>71804</v>
      </c>
      <c r="B378" s="213" t="s">
        <v>84</v>
      </c>
      <c r="C378" s="213">
        <v>4</v>
      </c>
      <c r="D378" s="213">
        <v>4</v>
      </c>
      <c r="E378" s="215"/>
      <c r="F378" s="215"/>
      <c r="G378" s="216" t="s">
        <v>2791</v>
      </c>
      <c r="H378" s="215">
        <v>71</v>
      </c>
      <c r="I378" s="215">
        <v>804</v>
      </c>
      <c r="J378" s="217" t="s">
        <v>1044</v>
      </c>
    </row>
    <row r="379" spans="1:10" ht="12.75">
      <c r="A379" s="220">
        <v>71805</v>
      </c>
      <c r="B379" s="213" t="s">
        <v>85</v>
      </c>
      <c r="C379" s="213">
        <v>4</v>
      </c>
      <c r="D379" s="213">
        <v>4</v>
      </c>
      <c r="E379" s="215"/>
      <c r="F379" s="215"/>
      <c r="G379" s="216" t="s">
        <v>2791</v>
      </c>
      <c r="H379" s="215">
        <v>71</v>
      </c>
      <c r="I379" s="215">
        <v>805</v>
      </c>
      <c r="J379" s="217" t="s">
        <v>1045</v>
      </c>
    </row>
    <row r="380" spans="1:10" ht="12.75">
      <c r="A380" s="220">
        <v>71806</v>
      </c>
      <c r="B380" s="213" t="s">
        <v>86</v>
      </c>
      <c r="C380" s="213">
        <v>4</v>
      </c>
      <c r="D380" s="213">
        <v>4</v>
      </c>
      <c r="E380" s="215"/>
      <c r="F380" s="215"/>
      <c r="G380" s="216" t="s">
        <v>2791</v>
      </c>
      <c r="H380" s="215">
        <v>71</v>
      </c>
      <c r="I380" s="215">
        <v>806</v>
      </c>
      <c r="J380" s="217" t="s">
        <v>1046</v>
      </c>
    </row>
    <row r="381" spans="1:10" ht="12.75">
      <c r="A381" s="220">
        <v>71901</v>
      </c>
      <c r="B381" s="213" t="s">
        <v>343</v>
      </c>
      <c r="C381" s="213">
        <v>1</v>
      </c>
      <c r="D381" s="213">
        <v>1</v>
      </c>
      <c r="E381" s="215"/>
      <c r="F381" s="215"/>
      <c r="G381" s="216" t="s">
        <v>2791</v>
      </c>
      <c r="H381" s="215">
        <v>71</v>
      </c>
      <c r="I381" s="215">
        <v>901</v>
      </c>
      <c r="J381" s="217" t="s">
        <v>342</v>
      </c>
    </row>
    <row r="382" spans="1:10" ht="12.75">
      <c r="A382" s="220">
        <v>71902</v>
      </c>
      <c r="B382" s="213" t="s">
        <v>345</v>
      </c>
      <c r="C382" s="213">
        <v>2</v>
      </c>
      <c r="D382" s="213">
        <v>2</v>
      </c>
      <c r="E382" s="215"/>
      <c r="F382" s="215"/>
      <c r="G382" s="216" t="s">
        <v>2791</v>
      </c>
      <c r="H382" s="215">
        <v>71</v>
      </c>
      <c r="I382" s="215">
        <v>902</v>
      </c>
      <c r="J382" s="217" t="s">
        <v>344</v>
      </c>
    </row>
    <row r="383" spans="1:10" ht="12.75">
      <c r="A383" s="220">
        <v>71903</v>
      </c>
      <c r="B383" s="213" t="s">
        <v>347</v>
      </c>
      <c r="C383" s="213">
        <v>1</v>
      </c>
      <c r="D383" s="213">
        <v>1</v>
      </c>
      <c r="E383" s="215"/>
      <c r="F383" s="215"/>
      <c r="G383" s="216" t="s">
        <v>2791</v>
      </c>
      <c r="H383" s="215">
        <v>71</v>
      </c>
      <c r="I383" s="215">
        <v>903</v>
      </c>
      <c r="J383" s="217" t="s">
        <v>346</v>
      </c>
    </row>
    <row r="384" spans="1:10" ht="12.75">
      <c r="A384" s="220">
        <v>71904</v>
      </c>
      <c r="B384" s="213" t="s">
        <v>349</v>
      </c>
      <c r="C384" s="213">
        <v>1</v>
      </c>
      <c r="D384" s="213">
        <v>1</v>
      </c>
      <c r="E384" s="215"/>
      <c r="F384" s="215"/>
      <c r="G384" s="216" t="s">
        <v>2791</v>
      </c>
      <c r="H384" s="215">
        <v>71</v>
      </c>
      <c r="I384" s="215">
        <v>904</v>
      </c>
      <c r="J384" s="217" t="s">
        <v>348</v>
      </c>
    </row>
    <row r="385" spans="1:10" ht="12.75">
      <c r="A385" s="220">
        <v>71905</v>
      </c>
      <c r="B385" s="213" t="s">
        <v>351</v>
      </c>
      <c r="C385" s="213">
        <v>1</v>
      </c>
      <c r="D385" s="213">
        <v>1</v>
      </c>
      <c r="E385" s="215"/>
      <c r="F385" s="215"/>
      <c r="G385" s="216" t="s">
        <v>2791</v>
      </c>
      <c r="H385" s="215">
        <v>71</v>
      </c>
      <c r="I385" s="215">
        <v>905</v>
      </c>
      <c r="J385" s="217" t="s">
        <v>350</v>
      </c>
    </row>
    <row r="386" spans="1:10" ht="12.75">
      <c r="A386" s="220">
        <v>71906</v>
      </c>
      <c r="B386" s="213" t="s">
        <v>87</v>
      </c>
      <c r="C386" s="213">
        <v>1</v>
      </c>
      <c r="D386" s="213">
        <v>1</v>
      </c>
      <c r="E386" s="215"/>
      <c r="F386" s="215"/>
      <c r="G386" s="216" t="s">
        <v>2791</v>
      </c>
      <c r="H386" s="215">
        <v>71</v>
      </c>
      <c r="I386" s="215">
        <v>906</v>
      </c>
      <c r="J386" s="217" t="s">
        <v>352</v>
      </c>
    </row>
    <row r="387" spans="1:10" ht="12.75">
      <c r="A387" s="220">
        <v>71907</v>
      </c>
      <c r="B387" s="213" t="s">
        <v>355</v>
      </c>
      <c r="C387" s="213">
        <v>2</v>
      </c>
      <c r="D387" s="213">
        <v>2</v>
      </c>
      <c r="E387" s="215"/>
      <c r="F387" s="215"/>
      <c r="G387" s="216" t="s">
        <v>2791</v>
      </c>
      <c r="H387" s="215">
        <v>71</v>
      </c>
      <c r="I387" s="215">
        <v>907</v>
      </c>
      <c r="J387" s="217" t="s">
        <v>354</v>
      </c>
    </row>
    <row r="388" spans="1:10" ht="12.75">
      <c r="A388" s="220">
        <v>71908</v>
      </c>
      <c r="B388" s="213" t="s">
        <v>357</v>
      </c>
      <c r="C388" s="213">
        <v>1</v>
      </c>
      <c r="D388" s="213">
        <v>1</v>
      </c>
      <c r="E388" s="215"/>
      <c r="F388" s="215"/>
      <c r="G388" s="216" t="s">
        <v>2791</v>
      </c>
      <c r="H388" s="215">
        <v>71</v>
      </c>
      <c r="I388" s="215">
        <v>908</v>
      </c>
      <c r="J388" s="217" t="s">
        <v>356</v>
      </c>
    </row>
    <row r="389" spans="1:10" ht="12.75">
      <c r="A389" s="220">
        <v>71909</v>
      </c>
      <c r="B389" s="213" t="s">
        <v>359</v>
      </c>
      <c r="C389" s="213">
        <v>1</v>
      </c>
      <c r="D389" s="213">
        <v>1</v>
      </c>
      <c r="E389" s="215"/>
      <c r="F389" s="215"/>
      <c r="G389" s="216" t="s">
        <v>2791</v>
      </c>
      <c r="H389" s="215">
        <v>71</v>
      </c>
      <c r="I389" s="215">
        <v>909</v>
      </c>
      <c r="J389" s="217" t="s">
        <v>358</v>
      </c>
    </row>
    <row r="390" spans="1:10" ht="12.75">
      <c r="A390" s="220">
        <v>71950</v>
      </c>
      <c r="B390" s="213" t="s">
        <v>88</v>
      </c>
      <c r="C390" s="213">
        <v>4</v>
      </c>
      <c r="D390" s="213">
        <v>4</v>
      </c>
      <c r="E390" s="215"/>
      <c r="F390" s="215"/>
      <c r="G390" s="216" t="s">
        <v>2791</v>
      </c>
      <c r="H390" s="215">
        <v>71</v>
      </c>
      <c r="I390" s="215">
        <v>950</v>
      </c>
      <c r="J390" s="217" t="s">
        <v>1047</v>
      </c>
    </row>
    <row r="391" spans="1:10" ht="12.75">
      <c r="A391" s="220">
        <v>72801</v>
      </c>
      <c r="B391" s="213" t="s">
        <v>948</v>
      </c>
      <c r="C391" s="213">
        <v>4</v>
      </c>
      <c r="D391" s="213">
        <v>4</v>
      </c>
      <c r="E391" s="215"/>
      <c r="F391" s="215"/>
      <c r="G391" s="216" t="s">
        <v>2791</v>
      </c>
      <c r="H391" s="215">
        <v>72</v>
      </c>
      <c r="I391" s="215">
        <v>801</v>
      </c>
      <c r="J391" s="217" t="s">
        <v>1048</v>
      </c>
    </row>
    <row r="392" spans="1:10" ht="12.75">
      <c r="A392" s="220">
        <v>72802</v>
      </c>
      <c r="B392" s="213" t="s">
        <v>89</v>
      </c>
      <c r="C392" s="213">
        <v>4</v>
      </c>
      <c r="D392" s="213">
        <v>4</v>
      </c>
      <c r="E392" s="215"/>
      <c r="F392" s="215"/>
      <c r="G392" s="216" t="s">
        <v>2791</v>
      </c>
      <c r="H392" s="215">
        <v>72</v>
      </c>
      <c r="I392" s="215">
        <v>802</v>
      </c>
      <c r="J392" s="217" t="s">
        <v>1049</v>
      </c>
    </row>
    <row r="393" spans="1:10" ht="12.75">
      <c r="A393" s="220">
        <v>72901</v>
      </c>
      <c r="B393" s="213" t="s">
        <v>361</v>
      </c>
      <c r="C393" s="213">
        <v>3</v>
      </c>
      <c r="D393" s="213">
        <v>3</v>
      </c>
      <c r="E393" s="215"/>
      <c r="F393" s="215"/>
      <c r="G393" s="216" t="s">
        <v>2791</v>
      </c>
      <c r="H393" s="215">
        <v>72</v>
      </c>
      <c r="I393" s="215">
        <v>901</v>
      </c>
      <c r="J393" s="217" t="s">
        <v>360</v>
      </c>
    </row>
    <row r="394" spans="1:10" ht="12.75">
      <c r="A394" s="220">
        <v>72902</v>
      </c>
      <c r="B394" s="213" t="s">
        <v>363</v>
      </c>
      <c r="C394" s="213">
        <v>2</v>
      </c>
      <c r="D394" s="213">
        <v>2</v>
      </c>
      <c r="E394" s="215"/>
      <c r="F394" s="215"/>
      <c r="G394" s="216" t="s">
        <v>2791</v>
      </c>
      <c r="H394" s="215">
        <v>72</v>
      </c>
      <c r="I394" s="215">
        <v>902</v>
      </c>
      <c r="J394" s="217" t="s">
        <v>362</v>
      </c>
    </row>
    <row r="395" spans="1:10" ht="12.75">
      <c r="A395" s="220">
        <v>72903</v>
      </c>
      <c r="B395" s="213" t="s">
        <v>365</v>
      </c>
      <c r="C395" s="213">
        <v>2</v>
      </c>
      <c r="D395" s="213">
        <v>2</v>
      </c>
      <c r="E395" s="215"/>
      <c r="F395" s="215"/>
      <c r="G395" s="216" t="s">
        <v>2791</v>
      </c>
      <c r="H395" s="215">
        <v>72</v>
      </c>
      <c r="I395" s="215">
        <v>903</v>
      </c>
      <c r="J395" s="217" t="s">
        <v>364</v>
      </c>
    </row>
    <row r="396" spans="1:10" ht="12.75">
      <c r="A396" s="220">
        <v>72904</v>
      </c>
      <c r="B396" s="213" t="s">
        <v>367</v>
      </c>
      <c r="C396" s="213">
        <v>3</v>
      </c>
      <c r="D396" s="213">
        <v>3</v>
      </c>
      <c r="E396" s="215"/>
      <c r="F396" s="215"/>
      <c r="G396" s="216" t="s">
        <v>2791</v>
      </c>
      <c r="H396" s="215">
        <v>72</v>
      </c>
      <c r="I396" s="215">
        <v>904</v>
      </c>
      <c r="J396" s="217" t="s">
        <v>366</v>
      </c>
    </row>
    <row r="397" spans="1:10" ht="12.75">
      <c r="A397" s="220">
        <v>72908</v>
      </c>
      <c r="B397" s="213" t="s">
        <v>369</v>
      </c>
      <c r="C397" s="213">
        <v>3</v>
      </c>
      <c r="D397" s="213">
        <v>3</v>
      </c>
      <c r="E397" s="215"/>
      <c r="F397" s="215"/>
      <c r="G397" s="216" t="s">
        <v>2791</v>
      </c>
      <c r="H397" s="215">
        <v>72</v>
      </c>
      <c r="I397" s="215">
        <v>908</v>
      </c>
      <c r="J397" s="217" t="s">
        <v>368</v>
      </c>
    </row>
    <row r="398" spans="1:10" ht="12.75">
      <c r="A398" s="220">
        <v>72909</v>
      </c>
      <c r="B398" s="213" t="s">
        <v>371</v>
      </c>
      <c r="C398" s="213">
        <v>2</v>
      </c>
      <c r="D398" s="213">
        <v>2</v>
      </c>
      <c r="E398" s="215"/>
      <c r="F398" s="215"/>
      <c r="G398" s="216" t="s">
        <v>2791</v>
      </c>
      <c r="H398" s="215">
        <v>72</v>
      </c>
      <c r="I398" s="215">
        <v>909</v>
      </c>
      <c r="J398" s="217" t="s">
        <v>370</v>
      </c>
    </row>
    <row r="399" spans="1:10" ht="12.75">
      <c r="A399" s="220">
        <v>72910</v>
      </c>
      <c r="B399" s="213" t="s">
        <v>373</v>
      </c>
      <c r="C399" s="213">
        <v>3</v>
      </c>
      <c r="D399" s="213">
        <v>3</v>
      </c>
      <c r="E399" s="215"/>
      <c r="F399" s="215"/>
      <c r="G399" s="216" t="s">
        <v>2791</v>
      </c>
      <c r="H399" s="215">
        <v>72</v>
      </c>
      <c r="I399" s="215">
        <v>910</v>
      </c>
      <c r="J399" s="217" t="s">
        <v>372</v>
      </c>
    </row>
    <row r="400" spans="1:10" ht="12.75">
      <c r="A400" s="220">
        <v>73901</v>
      </c>
      <c r="B400" s="213" t="s">
        <v>90</v>
      </c>
      <c r="C400" s="213">
        <v>1</v>
      </c>
      <c r="D400" s="213">
        <v>1</v>
      </c>
      <c r="E400" s="215"/>
      <c r="F400" s="215"/>
      <c r="G400" s="216" t="s">
        <v>2791</v>
      </c>
      <c r="H400" s="215">
        <v>73</v>
      </c>
      <c r="I400" s="215">
        <v>901</v>
      </c>
      <c r="J400" s="217" t="s">
        <v>374</v>
      </c>
    </row>
    <row r="401" spans="1:10" ht="12.75">
      <c r="A401" s="220">
        <v>73903</v>
      </c>
      <c r="B401" s="213" t="s">
        <v>377</v>
      </c>
      <c r="C401" s="213">
        <v>2</v>
      </c>
      <c r="D401" s="213">
        <v>1</v>
      </c>
      <c r="E401" s="215"/>
      <c r="F401" s="215"/>
      <c r="G401" s="216" t="s">
        <v>2791</v>
      </c>
      <c r="H401" s="215">
        <v>73</v>
      </c>
      <c r="I401" s="215">
        <v>903</v>
      </c>
      <c r="J401" s="217" t="s">
        <v>376</v>
      </c>
    </row>
    <row r="402" spans="1:10" ht="12.75">
      <c r="A402" s="220">
        <v>73904</v>
      </c>
      <c r="B402" s="213" t="s">
        <v>379</v>
      </c>
      <c r="C402" s="213">
        <v>1</v>
      </c>
      <c r="D402" s="213">
        <v>1</v>
      </c>
      <c r="E402" s="215"/>
      <c r="F402" s="215"/>
      <c r="G402" s="216" t="s">
        <v>2791</v>
      </c>
      <c r="H402" s="215">
        <v>73</v>
      </c>
      <c r="I402" s="215">
        <v>904</v>
      </c>
      <c r="J402" s="217" t="s">
        <v>378</v>
      </c>
    </row>
    <row r="403" spans="1:10" ht="12.75">
      <c r="A403" s="220">
        <v>73905</v>
      </c>
      <c r="B403" s="213" t="s">
        <v>381</v>
      </c>
      <c r="C403" s="213">
        <v>1</v>
      </c>
      <c r="D403" s="213">
        <v>1</v>
      </c>
      <c r="E403" s="215"/>
      <c r="F403" s="215"/>
      <c r="G403" s="216" t="s">
        <v>2791</v>
      </c>
      <c r="H403" s="215">
        <v>73</v>
      </c>
      <c r="I403" s="215">
        <v>905</v>
      </c>
      <c r="J403" s="217" t="s">
        <v>380</v>
      </c>
    </row>
    <row r="404" spans="1:10" ht="12.75">
      <c r="A404" s="220">
        <v>73906</v>
      </c>
      <c r="B404" s="213" t="s">
        <v>91</v>
      </c>
      <c r="C404" s="213">
        <v>1</v>
      </c>
      <c r="D404" s="213">
        <v>1</v>
      </c>
      <c r="E404" s="215"/>
      <c r="F404" s="215"/>
      <c r="G404" s="216" t="s">
        <v>2791</v>
      </c>
      <c r="H404" s="215">
        <v>73</v>
      </c>
      <c r="I404" s="215">
        <v>906</v>
      </c>
      <c r="J404" s="217" t="s">
        <v>1050</v>
      </c>
    </row>
    <row r="405" spans="1:10" ht="12.75">
      <c r="A405" s="220">
        <v>74903</v>
      </c>
      <c r="B405" s="213" t="s">
        <v>383</v>
      </c>
      <c r="C405" s="213">
        <v>2</v>
      </c>
      <c r="D405" s="213">
        <v>2</v>
      </c>
      <c r="E405" s="215"/>
      <c r="F405" s="215"/>
      <c r="G405" s="216" t="s">
        <v>2791</v>
      </c>
      <c r="H405" s="215">
        <v>74</v>
      </c>
      <c r="I405" s="215">
        <v>903</v>
      </c>
      <c r="J405" s="217" t="s">
        <v>382</v>
      </c>
    </row>
    <row r="406" spans="1:10" ht="12.75">
      <c r="A406" s="220">
        <v>74904</v>
      </c>
      <c r="B406" s="213" t="s">
        <v>385</v>
      </c>
      <c r="C406" s="213">
        <v>1</v>
      </c>
      <c r="D406" s="213">
        <v>1</v>
      </c>
      <c r="E406" s="215"/>
      <c r="F406" s="215"/>
      <c r="G406" s="216" t="s">
        <v>2791</v>
      </c>
      <c r="H406" s="215">
        <v>74</v>
      </c>
      <c r="I406" s="215">
        <v>904</v>
      </c>
      <c r="J406" s="217" t="s">
        <v>384</v>
      </c>
    </row>
    <row r="407" spans="1:10" ht="12.75">
      <c r="A407" s="220">
        <v>74905</v>
      </c>
      <c r="B407" s="213" t="s">
        <v>387</v>
      </c>
      <c r="C407" s="213">
        <v>1</v>
      </c>
      <c r="D407" s="213">
        <v>1</v>
      </c>
      <c r="E407" s="215"/>
      <c r="F407" s="215"/>
      <c r="G407" s="216" t="s">
        <v>2791</v>
      </c>
      <c r="H407" s="215">
        <v>74</v>
      </c>
      <c r="I407" s="215">
        <v>905</v>
      </c>
      <c r="J407" s="217" t="s">
        <v>386</v>
      </c>
    </row>
    <row r="408" spans="1:10" ht="12.75">
      <c r="A408" s="220">
        <v>74907</v>
      </c>
      <c r="B408" s="213" t="s">
        <v>389</v>
      </c>
      <c r="C408" s="213">
        <v>2</v>
      </c>
      <c r="D408" s="213">
        <v>2</v>
      </c>
      <c r="E408" s="215"/>
      <c r="F408" s="215"/>
      <c r="G408" s="216" t="s">
        <v>2791</v>
      </c>
      <c r="H408" s="215">
        <v>74</v>
      </c>
      <c r="I408" s="215">
        <v>907</v>
      </c>
      <c r="J408" s="217" t="s">
        <v>388</v>
      </c>
    </row>
    <row r="409" spans="1:10" ht="12.75">
      <c r="A409" s="220">
        <v>74909</v>
      </c>
      <c r="B409" s="213" t="s">
        <v>391</v>
      </c>
      <c r="C409" s="213">
        <v>1</v>
      </c>
      <c r="D409" s="213">
        <v>1</v>
      </c>
      <c r="E409" s="215"/>
      <c r="F409" s="215"/>
      <c r="G409" s="216" t="s">
        <v>2791</v>
      </c>
      <c r="H409" s="215">
        <v>74</v>
      </c>
      <c r="I409" s="215">
        <v>909</v>
      </c>
      <c r="J409" s="217" t="s">
        <v>390</v>
      </c>
    </row>
    <row r="410" spans="1:10" ht="12.75">
      <c r="A410" s="220">
        <v>74911</v>
      </c>
      <c r="B410" s="213" t="s">
        <v>393</v>
      </c>
      <c r="C410" s="213">
        <v>2</v>
      </c>
      <c r="D410" s="213">
        <v>2</v>
      </c>
      <c r="E410" s="215"/>
      <c r="F410" s="215"/>
      <c r="G410" s="216" t="s">
        <v>2791</v>
      </c>
      <c r="H410" s="215">
        <v>74</v>
      </c>
      <c r="I410" s="215">
        <v>911</v>
      </c>
      <c r="J410" s="217" t="s">
        <v>392</v>
      </c>
    </row>
    <row r="411" spans="1:10" ht="12.75">
      <c r="A411" s="220">
        <v>74912</v>
      </c>
      <c r="B411" s="213" t="s">
        <v>395</v>
      </c>
      <c r="C411" s="213">
        <v>1</v>
      </c>
      <c r="D411" s="213">
        <v>2</v>
      </c>
      <c r="E411" s="215"/>
      <c r="F411" s="215"/>
      <c r="G411" s="216" t="s">
        <v>2791</v>
      </c>
      <c r="H411" s="215">
        <v>74</v>
      </c>
      <c r="I411" s="215">
        <v>912</v>
      </c>
      <c r="J411" s="217" t="s">
        <v>394</v>
      </c>
    </row>
    <row r="412" spans="1:10" ht="12.75">
      <c r="A412" s="220">
        <v>74917</v>
      </c>
      <c r="B412" s="213" t="s">
        <v>397</v>
      </c>
      <c r="C412" s="213">
        <v>1</v>
      </c>
      <c r="D412" s="213">
        <v>2</v>
      </c>
      <c r="E412" s="215"/>
      <c r="F412" s="215"/>
      <c r="G412" s="216" t="s">
        <v>2791</v>
      </c>
      <c r="H412" s="215">
        <v>74</v>
      </c>
      <c r="I412" s="215">
        <v>917</v>
      </c>
      <c r="J412" s="217" t="s">
        <v>396</v>
      </c>
    </row>
    <row r="413" spans="1:10" ht="12.75">
      <c r="A413" s="220">
        <v>75901</v>
      </c>
      <c r="B413" s="213" t="s">
        <v>399</v>
      </c>
      <c r="C413" s="213">
        <v>3</v>
      </c>
      <c r="D413" s="213">
        <v>3</v>
      </c>
      <c r="E413" s="215"/>
      <c r="F413" s="215"/>
      <c r="G413" s="216" t="s">
        <v>2791</v>
      </c>
      <c r="H413" s="215">
        <v>75</v>
      </c>
      <c r="I413" s="215">
        <v>901</v>
      </c>
      <c r="J413" s="217" t="s">
        <v>398</v>
      </c>
    </row>
    <row r="414" spans="1:10" ht="12.75">
      <c r="A414" s="220">
        <v>75902</v>
      </c>
      <c r="B414" s="213" t="s">
        <v>401</v>
      </c>
      <c r="C414" s="213">
        <v>3</v>
      </c>
      <c r="D414" s="213">
        <v>3</v>
      </c>
      <c r="E414" s="215"/>
      <c r="F414" s="215"/>
      <c r="G414" s="216" t="s">
        <v>2791</v>
      </c>
      <c r="H414" s="215">
        <v>75</v>
      </c>
      <c r="I414" s="215">
        <v>902</v>
      </c>
      <c r="J414" s="217" t="s">
        <v>400</v>
      </c>
    </row>
    <row r="415" spans="1:10" ht="12.75">
      <c r="A415" s="220">
        <v>75903</v>
      </c>
      <c r="B415" s="213" t="s">
        <v>403</v>
      </c>
      <c r="C415" s="213">
        <v>3</v>
      </c>
      <c r="D415" s="213">
        <v>3</v>
      </c>
      <c r="E415" s="215"/>
      <c r="F415" s="215"/>
      <c r="G415" s="216" t="s">
        <v>2791</v>
      </c>
      <c r="H415" s="215">
        <v>75</v>
      </c>
      <c r="I415" s="215">
        <v>903</v>
      </c>
      <c r="J415" s="217" t="s">
        <v>402</v>
      </c>
    </row>
    <row r="416" spans="1:10" ht="12.75">
      <c r="A416" s="220">
        <v>75906</v>
      </c>
      <c r="B416" s="213" t="s">
        <v>405</v>
      </c>
      <c r="C416" s="213">
        <v>3</v>
      </c>
      <c r="D416" s="213">
        <v>3</v>
      </c>
      <c r="E416" s="215"/>
      <c r="F416" s="215"/>
      <c r="G416" s="216" t="s">
        <v>2791</v>
      </c>
      <c r="H416" s="215">
        <v>75</v>
      </c>
      <c r="I416" s="215">
        <v>906</v>
      </c>
      <c r="J416" s="217" t="s">
        <v>404</v>
      </c>
    </row>
    <row r="417" spans="1:10" ht="12.75">
      <c r="A417" s="220">
        <v>75908</v>
      </c>
      <c r="B417" s="213" t="s">
        <v>407</v>
      </c>
      <c r="C417" s="213">
        <v>3</v>
      </c>
      <c r="D417" s="213">
        <v>3</v>
      </c>
      <c r="E417" s="215"/>
      <c r="F417" s="215"/>
      <c r="G417" s="216" t="s">
        <v>2791</v>
      </c>
      <c r="H417" s="215">
        <v>75</v>
      </c>
      <c r="I417" s="215">
        <v>908</v>
      </c>
      <c r="J417" s="217" t="s">
        <v>406</v>
      </c>
    </row>
    <row r="418" spans="1:10" ht="12.75">
      <c r="A418" s="220">
        <v>76903</v>
      </c>
      <c r="B418" s="213" t="s">
        <v>92</v>
      </c>
      <c r="C418" s="213">
        <v>2</v>
      </c>
      <c r="D418" s="213">
        <v>2</v>
      </c>
      <c r="E418" s="215"/>
      <c r="F418" s="215"/>
      <c r="G418" s="216" t="s">
        <v>2791</v>
      </c>
      <c r="H418" s="215">
        <v>76</v>
      </c>
      <c r="I418" s="215">
        <v>903</v>
      </c>
      <c r="J418" s="217" t="s">
        <v>408</v>
      </c>
    </row>
    <row r="419" spans="1:10" ht="12.75">
      <c r="A419" s="220">
        <v>76904</v>
      </c>
      <c r="B419" s="213" t="s">
        <v>411</v>
      </c>
      <c r="C419" s="213">
        <v>2</v>
      </c>
      <c r="D419" s="213">
        <v>2</v>
      </c>
      <c r="E419" s="215"/>
      <c r="F419" s="215"/>
      <c r="G419" s="216" t="s">
        <v>2791</v>
      </c>
      <c r="H419" s="215">
        <v>76</v>
      </c>
      <c r="I419" s="215">
        <v>904</v>
      </c>
      <c r="J419" s="217" t="s">
        <v>410</v>
      </c>
    </row>
    <row r="420" spans="1:10" ht="12.75">
      <c r="A420" s="220">
        <v>77901</v>
      </c>
      <c r="B420" s="213" t="s">
        <v>413</v>
      </c>
      <c r="C420" s="213">
        <v>1</v>
      </c>
      <c r="D420" s="213">
        <v>1</v>
      </c>
      <c r="E420" s="215"/>
      <c r="F420" s="215"/>
      <c r="G420" s="216" t="s">
        <v>2791</v>
      </c>
      <c r="H420" s="215">
        <v>77</v>
      </c>
      <c r="I420" s="215">
        <v>901</v>
      </c>
      <c r="J420" s="217" t="s">
        <v>412</v>
      </c>
    </row>
    <row r="421" spans="1:10" ht="12.75">
      <c r="A421" s="220">
        <v>77902</v>
      </c>
      <c r="B421" s="213" t="s">
        <v>415</v>
      </c>
      <c r="C421" s="213">
        <v>1</v>
      </c>
      <c r="D421" s="213">
        <v>1</v>
      </c>
      <c r="E421" s="215"/>
      <c r="F421" s="215"/>
      <c r="G421" s="216" t="s">
        <v>2791</v>
      </c>
      <c r="H421" s="215">
        <v>77</v>
      </c>
      <c r="I421" s="215">
        <v>902</v>
      </c>
      <c r="J421" s="217" t="s">
        <v>414</v>
      </c>
    </row>
    <row r="422" spans="1:10" ht="12.75">
      <c r="A422" s="220">
        <v>78901</v>
      </c>
      <c r="B422" s="213" t="s">
        <v>417</v>
      </c>
      <c r="C422" s="213">
        <v>2</v>
      </c>
      <c r="D422" s="213">
        <v>2</v>
      </c>
      <c r="E422" s="215"/>
      <c r="F422" s="215"/>
      <c r="G422" s="216" t="s">
        <v>2791</v>
      </c>
      <c r="H422" s="215">
        <v>78</v>
      </c>
      <c r="I422" s="215">
        <v>901</v>
      </c>
      <c r="J422" s="217" t="s">
        <v>416</v>
      </c>
    </row>
    <row r="423" spans="1:10" ht="12.75">
      <c r="A423" s="220">
        <v>79901</v>
      </c>
      <c r="B423" s="213" t="s">
        <v>93</v>
      </c>
      <c r="C423" s="213">
        <v>3</v>
      </c>
      <c r="D423" s="213">
        <v>3</v>
      </c>
      <c r="E423" s="215"/>
      <c r="F423" s="215"/>
      <c r="G423" s="216" t="s">
        <v>2791</v>
      </c>
      <c r="H423" s="215">
        <v>79</v>
      </c>
      <c r="I423" s="215">
        <v>901</v>
      </c>
      <c r="J423" s="217" t="s">
        <v>418</v>
      </c>
    </row>
    <row r="424" spans="1:10" ht="12.75">
      <c r="A424" s="220">
        <v>79906</v>
      </c>
      <c r="B424" s="213" t="s">
        <v>421</v>
      </c>
      <c r="C424" s="213">
        <v>2</v>
      </c>
      <c r="D424" s="213">
        <v>2</v>
      </c>
      <c r="E424" s="215"/>
      <c r="F424" s="215"/>
      <c r="G424" s="216" t="s">
        <v>2791</v>
      </c>
      <c r="H424" s="215">
        <v>79</v>
      </c>
      <c r="I424" s="215">
        <v>906</v>
      </c>
      <c r="J424" s="217" t="s">
        <v>420</v>
      </c>
    </row>
    <row r="425" spans="1:10" ht="12.75">
      <c r="A425" s="220">
        <v>79907</v>
      </c>
      <c r="B425" s="213" t="s">
        <v>423</v>
      </c>
      <c r="C425" s="213">
        <v>2</v>
      </c>
      <c r="D425" s="213">
        <v>2</v>
      </c>
      <c r="E425" s="215"/>
      <c r="F425" s="215"/>
      <c r="G425" s="216" t="s">
        <v>2791</v>
      </c>
      <c r="H425" s="215">
        <v>79</v>
      </c>
      <c r="I425" s="215">
        <v>907</v>
      </c>
      <c r="J425" s="217" t="s">
        <v>422</v>
      </c>
    </row>
    <row r="426" spans="1:10" ht="12.75">
      <c r="A426" s="220">
        <v>79908</v>
      </c>
      <c r="B426" s="213" t="s">
        <v>425</v>
      </c>
      <c r="C426" s="213">
        <v>2</v>
      </c>
      <c r="D426" s="213">
        <v>3</v>
      </c>
      <c r="E426" s="215"/>
      <c r="F426" s="215"/>
      <c r="G426" s="216" t="s">
        <v>2791</v>
      </c>
      <c r="H426" s="215">
        <v>79</v>
      </c>
      <c r="I426" s="215">
        <v>908</v>
      </c>
      <c r="J426" s="217" t="s">
        <v>424</v>
      </c>
    </row>
    <row r="427" spans="1:10" ht="12.75">
      <c r="A427" s="220">
        <v>79910</v>
      </c>
      <c r="B427" s="213" t="s">
        <v>94</v>
      </c>
      <c r="C427" s="213">
        <v>3</v>
      </c>
      <c r="D427" s="213">
        <v>3</v>
      </c>
      <c r="E427" s="215"/>
      <c r="F427" s="215"/>
      <c r="G427" s="216" t="s">
        <v>2791</v>
      </c>
      <c r="H427" s="215">
        <v>79</v>
      </c>
      <c r="I427" s="215">
        <v>910</v>
      </c>
      <c r="J427" s="217" t="s">
        <v>426</v>
      </c>
    </row>
    <row r="428" spans="1:10" ht="12.75">
      <c r="A428" s="220">
        <v>80901</v>
      </c>
      <c r="B428" s="213" t="s">
        <v>429</v>
      </c>
      <c r="C428" s="213">
        <v>3</v>
      </c>
      <c r="D428" s="213">
        <v>3</v>
      </c>
      <c r="E428" s="215"/>
      <c r="F428" s="215"/>
      <c r="G428" s="216" t="s">
        <v>2791</v>
      </c>
      <c r="H428" s="215">
        <v>80</v>
      </c>
      <c r="I428" s="215">
        <v>901</v>
      </c>
      <c r="J428" s="217" t="s">
        <v>428</v>
      </c>
    </row>
    <row r="429" spans="1:10" ht="12.75">
      <c r="A429" s="220">
        <v>81902</v>
      </c>
      <c r="B429" s="213" t="s">
        <v>431</v>
      </c>
      <c r="C429" s="213">
        <v>3</v>
      </c>
      <c r="D429" s="213">
        <v>3</v>
      </c>
      <c r="E429" s="215"/>
      <c r="F429" s="215"/>
      <c r="G429" s="216" t="s">
        <v>2791</v>
      </c>
      <c r="H429" s="215">
        <v>81</v>
      </c>
      <c r="I429" s="215">
        <v>902</v>
      </c>
      <c r="J429" s="217" t="s">
        <v>430</v>
      </c>
    </row>
    <row r="430" spans="1:10" ht="12.75">
      <c r="A430" s="220">
        <v>81904</v>
      </c>
      <c r="B430" s="213" t="s">
        <v>433</v>
      </c>
      <c r="C430" s="213">
        <v>3</v>
      </c>
      <c r="D430" s="213">
        <v>3</v>
      </c>
      <c r="E430" s="215"/>
      <c r="F430" s="215"/>
      <c r="G430" s="216" t="s">
        <v>2791</v>
      </c>
      <c r="H430" s="215">
        <v>81</v>
      </c>
      <c r="I430" s="215">
        <v>904</v>
      </c>
      <c r="J430" s="217" t="s">
        <v>432</v>
      </c>
    </row>
    <row r="431" spans="1:10" ht="12.75">
      <c r="A431" s="220">
        <v>81905</v>
      </c>
      <c r="B431" s="213" t="s">
        <v>435</v>
      </c>
      <c r="C431" s="213">
        <v>2</v>
      </c>
      <c r="D431" s="213">
        <v>2</v>
      </c>
      <c r="E431" s="215"/>
      <c r="F431" s="215"/>
      <c r="G431" s="216" t="s">
        <v>2791</v>
      </c>
      <c r="H431" s="215">
        <v>81</v>
      </c>
      <c r="I431" s="215">
        <v>905</v>
      </c>
      <c r="J431" s="217" t="s">
        <v>434</v>
      </c>
    </row>
    <row r="432" spans="1:10" ht="12.75">
      <c r="A432" s="220">
        <v>81906</v>
      </c>
      <c r="B432" s="213" t="s">
        <v>437</v>
      </c>
      <c r="C432" s="213">
        <v>3</v>
      </c>
      <c r="D432" s="213">
        <v>3</v>
      </c>
      <c r="E432" s="215"/>
      <c r="F432" s="215"/>
      <c r="G432" s="216" t="s">
        <v>2791</v>
      </c>
      <c r="H432" s="215">
        <v>81</v>
      </c>
      <c r="I432" s="215">
        <v>906</v>
      </c>
      <c r="J432" s="217" t="s">
        <v>436</v>
      </c>
    </row>
    <row r="433" spans="1:10" ht="12.75">
      <c r="A433" s="220">
        <v>82902</v>
      </c>
      <c r="B433" s="213" t="s">
        <v>439</v>
      </c>
      <c r="C433" s="213">
        <v>1</v>
      </c>
      <c r="D433" s="213">
        <v>1</v>
      </c>
      <c r="E433" s="215"/>
      <c r="F433" s="215"/>
      <c r="G433" s="216" t="s">
        <v>2791</v>
      </c>
      <c r="H433" s="215">
        <v>82</v>
      </c>
      <c r="I433" s="215">
        <v>902</v>
      </c>
      <c r="J433" s="217" t="s">
        <v>438</v>
      </c>
    </row>
    <row r="434" spans="1:10" ht="12.75">
      <c r="A434" s="220">
        <v>82903</v>
      </c>
      <c r="B434" s="213" t="s">
        <v>441</v>
      </c>
      <c r="C434" s="213">
        <v>1</v>
      </c>
      <c r="D434" s="213">
        <v>1</v>
      </c>
      <c r="E434" s="215"/>
      <c r="F434" s="215"/>
      <c r="G434" s="216" t="s">
        <v>2791</v>
      </c>
      <c r="H434" s="215">
        <v>82</v>
      </c>
      <c r="I434" s="215">
        <v>903</v>
      </c>
      <c r="J434" s="217" t="s">
        <v>440</v>
      </c>
    </row>
    <row r="435" spans="1:10" ht="12.75">
      <c r="A435" s="220">
        <v>83901</v>
      </c>
      <c r="B435" s="213" t="s">
        <v>443</v>
      </c>
      <c r="C435" s="213">
        <v>2</v>
      </c>
      <c r="D435" s="213">
        <v>3</v>
      </c>
      <c r="E435" s="215"/>
      <c r="F435" s="215"/>
      <c r="G435" s="216" t="s">
        <v>2791</v>
      </c>
      <c r="H435" s="215">
        <v>83</v>
      </c>
      <c r="I435" s="215">
        <v>901</v>
      </c>
      <c r="J435" s="217" t="s">
        <v>442</v>
      </c>
    </row>
    <row r="436" spans="1:10" ht="12.75">
      <c r="A436" s="220">
        <v>83902</v>
      </c>
      <c r="B436" s="213" t="s">
        <v>445</v>
      </c>
      <c r="C436" s="213">
        <v>3</v>
      </c>
      <c r="D436" s="213">
        <v>3</v>
      </c>
      <c r="E436" s="215"/>
      <c r="F436" s="215"/>
      <c r="G436" s="216" t="s">
        <v>2791</v>
      </c>
      <c r="H436" s="215">
        <v>83</v>
      </c>
      <c r="I436" s="215">
        <v>902</v>
      </c>
      <c r="J436" s="217" t="s">
        <v>444</v>
      </c>
    </row>
    <row r="437" spans="1:10" ht="12.75">
      <c r="A437" s="220">
        <v>83903</v>
      </c>
      <c r="B437" s="213" t="s">
        <v>447</v>
      </c>
      <c r="C437" s="213">
        <v>3</v>
      </c>
      <c r="D437" s="213">
        <v>3</v>
      </c>
      <c r="E437" s="215"/>
      <c r="F437" s="215"/>
      <c r="G437" s="216" t="s">
        <v>2791</v>
      </c>
      <c r="H437" s="215">
        <v>83</v>
      </c>
      <c r="I437" s="215">
        <v>903</v>
      </c>
      <c r="J437" s="217" t="s">
        <v>446</v>
      </c>
    </row>
    <row r="438" spans="1:10" ht="12.75">
      <c r="A438" s="220">
        <v>84505</v>
      </c>
      <c r="B438" s="215"/>
      <c r="C438" s="213">
        <v>1</v>
      </c>
      <c r="D438" s="213">
        <v>1</v>
      </c>
      <c r="E438" s="215"/>
      <c r="F438" s="215"/>
      <c r="G438" s="216" t="s">
        <v>2791</v>
      </c>
      <c r="H438" s="215">
        <v>84</v>
      </c>
      <c r="I438" s="215">
        <v>505</v>
      </c>
      <c r="J438" s="217" t="s">
        <v>1051</v>
      </c>
    </row>
    <row r="439" spans="1:10" ht="12.75">
      <c r="A439" s="220">
        <v>84801</v>
      </c>
      <c r="B439" s="213" t="s">
        <v>95</v>
      </c>
      <c r="C439" s="213">
        <v>4</v>
      </c>
      <c r="D439" s="213">
        <v>4</v>
      </c>
      <c r="E439" s="215"/>
      <c r="F439" s="215"/>
      <c r="G439" s="216" t="s">
        <v>2791</v>
      </c>
      <c r="H439" s="215">
        <v>84</v>
      </c>
      <c r="I439" s="215">
        <v>801</v>
      </c>
      <c r="J439" s="217" t="s">
        <v>1052</v>
      </c>
    </row>
    <row r="440" spans="1:10" ht="12.75">
      <c r="A440" s="220">
        <v>84802</v>
      </c>
      <c r="B440" s="213" t="s">
        <v>96</v>
      </c>
      <c r="C440" s="213">
        <v>4</v>
      </c>
      <c r="D440" s="213">
        <v>4</v>
      </c>
      <c r="E440" s="215"/>
      <c r="F440" s="215"/>
      <c r="G440" s="216" t="s">
        <v>2791</v>
      </c>
      <c r="H440" s="215">
        <v>84</v>
      </c>
      <c r="I440" s="215">
        <v>802</v>
      </c>
      <c r="J440" s="217" t="s">
        <v>1053</v>
      </c>
    </row>
    <row r="441" spans="1:10" ht="12.75">
      <c r="A441" s="220">
        <v>84901</v>
      </c>
      <c r="B441" s="213" t="s">
        <v>449</v>
      </c>
      <c r="C441" s="213">
        <v>2</v>
      </c>
      <c r="D441" s="213">
        <v>2</v>
      </c>
      <c r="E441" s="215"/>
      <c r="F441" s="215"/>
      <c r="G441" s="216" t="s">
        <v>2791</v>
      </c>
      <c r="H441" s="215">
        <v>84</v>
      </c>
      <c r="I441" s="215">
        <v>901</v>
      </c>
      <c r="J441" s="217" t="s">
        <v>448</v>
      </c>
    </row>
    <row r="442" spans="1:10" ht="12.75">
      <c r="A442" s="220">
        <v>84902</v>
      </c>
      <c r="B442" s="213" t="s">
        <v>451</v>
      </c>
      <c r="C442" s="213">
        <v>3</v>
      </c>
      <c r="D442" s="213">
        <v>3</v>
      </c>
      <c r="E442" s="215"/>
      <c r="F442" s="215"/>
      <c r="G442" s="216" t="s">
        <v>2791</v>
      </c>
      <c r="H442" s="215">
        <v>84</v>
      </c>
      <c r="I442" s="215">
        <v>902</v>
      </c>
      <c r="J442" s="217" t="s">
        <v>450</v>
      </c>
    </row>
    <row r="443" spans="1:10" ht="12.75">
      <c r="A443" s="220">
        <v>84903</v>
      </c>
      <c r="B443" s="213" t="s">
        <v>453</v>
      </c>
      <c r="C443" s="213">
        <v>3</v>
      </c>
      <c r="D443" s="213">
        <v>3</v>
      </c>
      <c r="E443" s="215"/>
      <c r="F443" s="215"/>
      <c r="G443" s="216" t="s">
        <v>2791</v>
      </c>
      <c r="H443" s="215">
        <v>84</v>
      </c>
      <c r="I443" s="215">
        <v>903</v>
      </c>
      <c r="J443" s="217" t="s">
        <v>452</v>
      </c>
    </row>
    <row r="444" spans="1:10" ht="12.75">
      <c r="A444" s="220">
        <v>84904</v>
      </c>
      <c r="B444" s="213" t="s">
        <v>455</v>
      </c>
      <c r="C444" s="213">
        <v>3</v>
      </c>
      <c r="D444" s="213">
        <v>3</v>
      </c>
      <c r="E444" s="215"/>
      <c r="F444" s="215"/>
      <c r="G444" s="216" t="s">
        <v>2791</v>
      </c>
      <c r="H444" s="215">
        <v>84</v>
      </c>
      <c r="I444" s="215">
        <v>904</v>
      </c>
      <c r="J444" s="217" t="s">
        <v>454</v>
      </c>
    </row>
    <row r="445" spans="1:10" ht="12.75">
      <c r="A445" s="220">
        <v>84906</v>
      </c>
      <c r="B445" s="213" t="s">
        <v>457</v>
      </c>
      <c r="C445" s="213">
        <v>3</v>
      </c>
      <c r="D445" s="213">
        <v>3</v>
      </c>
      <c r="E445" s="215"/>
      <c r="F445" s="215"/>
      <c r="G445" s="216" t="s">
        <v>2791</v>
      </c>
      <c r="H445" s="215">
        <v>84</v>
      </c>
      <c r="I445" s="215">
        <v>906</v>
      </c>
      <c r="J445" s="217" t="s">
        <v>456</v>
      </c>
    </row>
    <row r="446" spans="1:10" ht="12.75">
      <c r="A446" s="220">
        <v>84908</v>
      </c>
      <c r="B446" s="213" t="s">
        <v>459</v>
      </c>
      <c r="C446" s="213">
        <v>2</v>
      </c>
      <c r="D446" s="213">
        <v>3</v>
      </c>
      <c r="E446" s="215"/>
      <c r="F446" s="215"/>
      <c r="G446" s="216" t="s">
        <v>2791</v>
      </c>
      <c r="H446" s="215">
        <v>84</v>
      </c>
      <c r="I446" s="215">
        <v>908</v>
      </c>
      <c r="J446" s="217" t="s">
        <v>458</v>
      </c>
    </row>
    <row r="447" spans="1:10" ht="12.75">
      <c r="A447" s="220">
        <v>84909</v>
      </c>
      <c r="B447" s="213" t="s">
        <v>461</v>
      </c>
      <c r="C447" s="213">
        <v>2</v>
      </c>
      <c r="D447" s="213">
        <v>2</v>
      </c>
      <c r="E447" s="215"/>
      <c r="F447" s="215"/>
      <c r="G447" s="216" t="s">
        <v>2791</v>
      </c>
      <c r="H447" s="215">
        <v>84</v>
      </c>
      <c r="I447" s="215">
        <v>909</v>
      </c>
      <c r="J447" s="217" t="s">
        <v>460</v>
      </c>
    </row>
    <row r="448" spans="1:10" ht="12.75">
      <c r="A448" s="220">
        <v>84910</v>
      </c>
      <c r="B448" s="213" t="s">
        <v>463</v>
      </c>
      <c r="C448" s="213">
        <v>3</v>
      </c>
      <c r="D448" s="213">
        <v>3</v>
      </c>
      <c r="E448" s="215"/>
      <c r="F448" s="215"/>
      <c r="G448" s="216" t="s">
        <v>2791</v>
      </c>
      <c r="H448" s="215">
        <v>84</v>
      </c>
      <c r="I448" s="215">
        <v>910</v>
      </c>
      <c r="J448" s="217" t="s">
        <v>462</v>
      </c>
    </row>
    <row r="449" spans="1:10" ht="12.75">
      <c r="A449" s="220">
        <v>84911</v>
      </c>
      <c r="B449" s="213" t="s">
        <v>465</v>
      </c>
      <c r="C449" s="213">
        <v>3</v>
      </c>
      <c r="D449" s="213">
        <v>2</v>
      </c>
      <c r="E449" s="215"/>
      <c r="F449" s="215"/>
      <c r="G449" s="216" t="s">
        <v>2791</v>
      </c>
      <c r="H449" s="215">
        <v>84</v>
      </c>
      <c r="I449" s="215">
        <v>911</v>
      </c>
      <c r="J449" s="217" t="s">
        <v>464</v>
      </c>
    </row>
    <row r="450" spans="1:10" ht="12.75">
      <c r="A450" s="220">
        <v>85902</v>
      </c>
      <c r="B450" s="213" t="s">
        <v>467</v>
      </c>
      <c r="C450" s="213">
        <v>3</v>
      </c>
      <c r="D450" s="213">
        <v>3</v>
      </c>
      <c r="E450" s="215"/>
      <c r="F450" s="215"/>
      <c r="G450" s="216" t="s">
        <v>2791</v>
      </c>
      <c r="H450" s="215">
        <v>85</v>
      </c>
      <c r="I450" s="215">
        <v>902</v>
      </c>
      <c r="J450" s="217" t="s">
        <v>466</v>
      </c>
    </row>
    <row r="451" spans="1:10" ht="12.75">
      <c r="A451" s="220">
        <v>85903</v>
      </c>
      <c r="B451" s="213" t="s">
        <v>469</v>
      </c>
      <c r="C451" s="213">
        <v>2</v>
      </c>
      <c r="D451" s="213">
        <v>3</v>
      </c>
      <c r="E451" s="215"/>
      <c r="F451" s="215"/>
      <c r="G451" s="216" t="s">
        <v>2791</v>
      </c>
      <c r="H451" s="215">
        <v>85</v>
      </c>
      <c r="I451" s="215">
        <v>903</v>
      </c>
      <c r="J451" s="217" t="s">
        <v>468</v>
      </c>
    </row>
    <row r="452" spans="1:10" ht="12.75">
      <c r="A452" s="220">
        <v>86024</v>
      </c>
      <c r="B452" s="213" t="s">
        <v>97</v>
      </c>
      <c r="C452" s="213">
        <v>3</v>
      </c>
      <c r="D452" s="213">
        <v>3</v>
      </c>
      <c r="E452" s="215"/>
      <c r="F452" s="215"/>
      <c r="G452" s="216" t="s">
        <v>2791</v>
      </c>
      <c r="H452" s="215">
        <v>86</v>
      </c>
      <c r="I452" s="215">
        <v>24</v>
      </c>
      <c r="J452" s="217" t="s">
        <v>1054</v>
      </c>
    </row>
    <row r="453" spans="1:10" ht="12.75">
      <c r="A453" s="220">
        <v>86901</v>
      </c>
      <c r="B453" s="213" t="s">
        <v>473</v>
      </c>
      <c r="C453" s="213">
        <v>3</v>
      </c>
      <c r="D453" s="213">
        <v>3</v>
      </c>
      <c r="E453" s="215"/>
      <c r="F453" s="215"/>
      <c r="G453" s="216" t="s">
        <v>2791</v>
      </c>
      <c r="H453" s="215">
        <v>86</v>
      </c>
      <c r="I453" s="215">
        <v>901</v>
      </c>
      <c r="J453" s="217" t="s">
        <v>472</v>
      </c>
    </row>
    <row r="454" spans="1:10" ht="12.75">
      <c r="A454" s="220">
        <v>86902</v>
      </c>
      <c r="B454" s="213" t="s">
        <v>475</v>
      </c>
      <c r="C454" s="213">
        <v>3</v>
      </c>
      <c r="D454" s="213">
        <v>3</v>
      </c>
      <c r="E454" s="215"/>
      <c r="F454" s="215"/>
      <c r="G454" s="216" t="s">
        <v>2791</v>
      </c>
      <c r="H454" s="215">
        <v>86</v>
      </c>
      <c r="I454" s="215">
        <v>902</v>
      </c>
      <c r="J454" s="217" t="s">
        <v>474</v>
      </c>
    </row>
    <row r="455" spans="1:10" ht="12.75">
      <c r="A455" s="220">
        <v>87901</v>
      </c>
      <c r="B455" s="213" t="s">
        <v>477</v>
      </c>
      <c r="C455" s="213">
        <v>3</v>
      </c>
      <c r="D455" s="213">
        <v>3</v>
      </c>
      <c r="E455" s="215"/>
      <c r="F455" s="215"/>
      <c r="G455" s="216" t="s">
        <v>2791</v>
      </c>
      <c r="H455" s="215">
        <v>87</v>
      </c>
      <c r="I455" s="215">
        <v>901</v>
      </c>
      <c r="J455" s="217" t="s">
        <v>476</v>
      </c>
    </row>
    <row r="456" spans="1:10" ht="12.75">
      <c r="A456" s="220">
        <v>88902</v>
      </c>
      <c r="B456" s="213" t="s">
        <v>479</v>
      </c>
      <c r="C456" s="213">
        <v>3</v>
      </c>
      <c r="D456" s="213">
        <v>3</v>
      </c>
      <c r="E456" s="215"/>
      <c r="F456" s="215"/>
      <c r="G456" s="216" t="s">
        <v>2791</v>
      </c>
      <c r="H456" s="215">
        <v>88</v>
      </c>
      <c r="I456" s="215">
        <v>902</v>
      </c>
      <c r="J456" s="217" t="s">
        <v>478</v>
      </c>
    </row>
    <row r="457" spans="1:10" ht="12.75">
      <c r="A457" s="220">
        <v>89901</v>
      </c>
      <c r="B457" s="213" t="s">
        <v>481</v>
      </c>
      <c r="C457" s="213">
        <v>2</v>
      </c>
      <c r="D457" s="213">
        <v>2</v>
      </c>
      <c r="E457" s="215"/>
      <c r="F457" s="215"/>
      <c r="G457" s="216" t="s">
        <v>2791</v>
      </c>
      <c r="H457" s="215">
        <v>89</v>
      </c>
      <c r="I457" s="215">
        <v>901</v>
      </c>
      <c r="J457" s="217" t="s">
        <v>480</v>
      </c>
    </row>
    <row r="458" spans="1:10" ht="12.75">
      <c r="A458" s="220">
        <v>89903</v>
      </c>
      <c r="B458" s="213" t="s">
        <v>98</v>
      </c>
      <c r="C458" s="213">
        <v>1</v>
      </c>
      <c r="D458" s="213">
        <v>1</v>
      </c>
      <c r="E458" s="215"/>
      <c r="F458" s="215"/>
      <c r="G458" s="216" t="s">
        <v>2791</v>
      </c>
      <c r="H458" s="215">
        <v>89</v>
      </c>
      <c r="I458" s="215">
        <v>903</v>
      </c>
      <c r="J458" s="217" t="s">
        <v>482</v>
      </c>
    </row>
    <row r="459" spans="1:10" ht="12.75">
      <c r="A459" s="220">
        <v>89905</v>
      </c>
      <c r="B459" s="213" t="s">
        <v>485</v>
      </c>
      <c r="C459" s="213">
        <v>3</v>
      </c>
      <c r="D459" s="213">
        <v>3</v>
      </c>
      <c r="E459" s="215"/>
      <c r="F459" s="215"/>
      <c r="G459" s="216" t="s">
        <v>2791</v>
      </c>
      <c r="H459" s="215">
        <v>89</v>
      </c>
      <c r="I459" s="215">
        <v>905</v>
      </c>
      <c r="J459" s="217" t="s">
        <v>484</v>
      </c>
    </row>
    <row r="460" spans="1:10" ht="12.75">
      <c r="A460" s="220">
        <v>90902</v>
      </c>
      <c r="B460" s="213" t="s">
        <v>487</v>
      </c>
      <c r="C460" s="213">
        <v>3</v>
      </c>
      <c r="D460" s="213">
        <v>3</v>
      </c>
      <c r="E460" s="215"/>
      <c r="F460" s="215"/>
      <c r="G460" s="216" t="s">
        <v>2791</v>
      </c>
      <c r="H460" s="215">
        <v>90</v>
      </c>
      <c r="I460" s="215">
        <v>902</v>
      </c>
      <c r="J460" s="217" t="s">
        <v>486</v>
      </c>
    </row>
    <row r="461" spans="1:10" ht="12.75">
      <c r="A461" s="220">
        <v>90903</v>
      </c>
      <c r="B461" s="213" t="s">
        <v>489</v>
      </c>
      <c r="C461" s="213">
        <v>3</v>
      </c>
      <c r="D461" s="213">
        <v>3</v>
      </c>
      <c r="E461" s="215"/>
      <c r="F461" s="215"/>
      <c r="G461" s="216" t="s">
        <v>2791</v>
      </c>
      <c r="H461" s="215">
        <v>90</v>
      </c>
      <c r="I461" s="215">
        <v>903</v>
      </c>
      <c r="J461" s="217" t="s">
        <v>488</v>
      </c>
    </row>
    <row r="462" spans="1:10" ht="12.75">
      <c r="A462" s="220">
        <v>90904</v>
      </c>
      <c r="B462" s="213" t="s">
        <v>491</v>
      </c>
      <c r="C462" s="213">
        <v>2</v>
      </c>
      <c r="D462" s="213">
        <v>2</v>
      </c>
      <c r="E462" s="215"/>
      <c r="F462" s="215"/>
      <c r="G462" s="216" t="s">
        <v>2791</v>
      </c>
      <c r="H462" s="215">
        <v>90</v>
      </c>
      <c r="I462" s="215">
        <v>904</v>
      </c>
      <c r="J462" s="217" t="s">
        <v>490</v>
      </c>
    </row>
    <row r="463" spans="1:10" ht="12.75">
      <c r="A463" s="220">
        <v>90905</v>
      </c>
      <c r="B463" s="213" t="s">
        <v>493</v>
      </c>
      <c r="C463" s="213">
        <v>3</v>
      </c>
      <c r="D463" s="213">
        <v>3</v>
      </c>
      <c r="E463" s="215"/>
      <c r="F463" s="215"/>
      <c r="G463" s="216" t="s">
        <v>2791</v>
      </c>
      <c r="H463" s="215">
        <v>90</v>
      </c>
      <c r="I463" s="215">
        <v>905</v>
      </c>
      <c r="J463" s="217" t="s">
        <v>492</v>
      </c>
    </row>
    <row r="464" spans="1:10" ht="12.75">
      <c r="A464" s="220">
        <v>91901</v>
      </c>
      <c r="B464" s="213" t="s">
        <v>495</v>
      </c>
      <c r="C464" s="213">
        <v>1</v>
      </c>
      <c r="D464" s="213">
        <v>1</v>
      </c>
      <c r="E464" s="215"/>
      <c r="F464" s="215"/>
      <c r="G464" s="216" t="s">
        <v>2791</v>
      </c>
      <c r="H464" s="215">
        <v>91</v>
      </c>
      <c r="I464" s="215">
        <v>901</v>
      </c>
      <c r="J464" s="217" t="s">
        <v>494</v>
      </c>
    </row>
    <row r="465" spans="1:10" ht="12.75">
      <c r="A465" s="220">
        <v>91902</v>
      </c>
      <c r="B465" s="213" t="s">
        <v>497</v>
      </c>
      <c r="C465" s="213">
        <v>2</v>
      </c>
      <c r="D465" s="213">
        <v>2</v>
      </c>
      <c r="E465" s="215"/>
      <c r="F465" s="215"/>
      <c r="G465" s="216" t="s">
        <v>2791</v>
      </c>
      <c r="H465" s="215">
        <v>91</v>
      </c>
      <c r="I465" s="215">
        <v>902</v>
      </c>
      <c r="J465" s="217" t="s">
        <v>496</v>
      </c>
    </row>
    <row r="466" spans="1:10" ht="12.75">
      <c r="A466" s="220">
        <v>91903</v>
      </c>
      <c r="B466" s="213" t="s">
        <v>499</v>
      </c>
      <c r="C466" s="213">
        <v>2</v>
      </c>
      <c r="D466" s="213">
        <v>2</v>
      </c>
      <c r="E466" s="215"/>
      <c r="F466" s="215"/>
      <c r="G466" s="216" t="s">
        <v>2791</v>
      </c>
      <c r="H466" s="215">
        <v>91</v>
      </c>
      <c r="I466" s="215">
        <v>903</v>
      </c>
      <c r="J466" s="217" t="s">
        <v>498</v>
      </c>
    </row>
    <row r="467" spans="1:10" ht="12.75">
      <c r="A467" s="220">
        <v>91905</v>
      </c>
      <c r="B467" s="213" t="s">
        <v>501</v>
      </c>
      <c r="C467" s="213">
        <v>2</v>
      </c>
      <c r="D467" s="213">
        <v>1</v>
      </c>
      <c r="E467" s="215"/>
      <c r="F467" s="215"/>
      <c r="G467" s="216" t="s">
        <v>2791</v>
      </c>
      <c r="H467" s="215">
        <v>91</v>
      </c>
      <c r="I467" s="215">
        <v>905</v>
      </c>
      <c r="J467" s="217" t="s">
        <v>500</v>
      </c>
    </row>
    <row r="468" spans="1:10" ht="12.75">
      <c r="A468" s="220">
        <v>91906</v>
      </c>
      <c r="B468" s="213" t="s">
        <v>503</v>
      </c>
      <c r="C468" s="213">
        <v>2</v>
      </c>
      <c r="D468" s="213">
        <v>2</v>
      </c>
      <c r="E468" s="215"/>
      <c r="F468" s="215"/>
      <c r="G468" s="216" t="s">
        <v>2791</v>
      </c>
      <c r="H468" s="215">
        <v>91</v>
      </c>
      <c r="I468" s="215">
        <v>906</v>
      </c>
      <c r="J468" s="217" t="s">
        <v>502</v>
      </c>
    </row>
    <row r="469" spans="1:10" ht="12.75">
      <c r="A469" s="220">
        <v>91907</v>
      </c>
      <c r="B469" s="213" t="s">
        <v>505</v>
      </c>
      <c r="C469" s="213">
        <v>2</v>
      </c>
      <c r="D469" s="213">
        <v>3</v>
      </c>
      <c r="E469" s="215"/>
      <c r="F469" s="215"/>
      <c r="G469" s="216" t="s">
        <v>2791</v>
      </c>
      <c r="H469" s="215">
        <v>91</v>
      </c>
      <c r="I469" s="215">
        <v>907</v>
      </c>
      <c r="J469" s="217" t="s">
        <v>504</v>
      </c>
    </row>
    <row r="470" spans="1:10" ht="12.75">
      <c r="A470" s="220">
        <v>91908</v>
      </c>
      <c r="B470" s="213" t="s">
        <v>507</v>
      </c>
      <c r="C470" s="213">
        <v>2</v>
      </c>
      <c r="D470" s="213">
        <v>2</v>
      </c>
      <c r="E470" s="215"/>
      <c r="F470" s="215"/>
      <c r="G470" s="216" t="s">
        <v>2791</v>
      </c>
      <c r="H470" s="215">
        <v>91</v>
      </c>
      <c r="I470" s="215">
        <v>908</v>
      </c>
      <c r="J470" s="217" t="s">
        <v>506</v>
      </c>
    </row>
    <row r="471" spans="1:10" ht="12.75">
      <c r="A471" s="220">
        <v>91909</v>
      </c>
      <c r="B471" s="213" t="s">
        <v>509</v>
      </c>
      <c r="C471" s="213">
        <v>2</v>
      </c>
      <c r="D471" s="213">
        <v>2</v>
      </c>
      <c r="E471" s="215"/>
      <c r="F471" s="215"/>
      <c r="G471" s="216" t="s">
        <v>2791</v>
      </c>
      <c r="H471" s="215">
        <v>91</v>
      </c>
      <c r="I471" s="215">
        <v>909</v>
      </c>
      <c r="J471" s="217" t="s">
        <v>508</v>
      </c>
    </row>
    <row r="472" spans="1:10" ht="12.75">
      <c r="A472" s="220">
        <v>91910</v>
      </c>
      <c r="B472" s="213" t="s">
        <v>511</v>
      </c>
      <c r="C472" s="213">
        <v>1</v>
      </c>
      <c r="D472" s="213">
        <v>1</v>
      </c>
      <c r="E472" s="215"/>
      <c r="F472" s="215"/>
      <c r="G472" s="216" t="s">
        <v>2791</v>
      </c>
      <c r="H472" s="215">
        <v>91</v>
      </c>
      <c r="I472" s="215">
        <v>910</v>
      </c>
      <c r="J472" s="217" t="s">
        <v>510</v>
      </c>
    </row>
    <row r="473" spans="1:10" ht="12.75">
      <c r="A473" s="220">
        <v>91913</v>
      </c>
      <c r="B473" s="213" t="s">
        <v>513</v>
      </c>
      <c r="C473" s="213">
        <v>3</v>
      </c>
      <c r="D473" s="213">
        <v>3</v>
      </c>
      <c r="E473" s="215"/>
      <c r="F473" s="215"/>
      <c r="G473" s="216" t="s">
        <v>2791</v>
      </c>
      <c r="H473" s="215">
        <v>91</v>
      </c>
      <c r="I473" s="215">
        <v>913</v>
      </c>
      <c r="J473" s="217" t="s">
        <v>512</v>
      </c>
    </row>
    <row r="474" spans="1:10" ht="12.75">
      <c r="A474" s="220">
        <v>91914</v>
      </c>
      <c r="B474" s="213" t="s">
        <v>99</v>
      </c>
      <c r="C474" s="213">
        <v>3</v>
      </c>
      <c r="D474" s="213">
        <v>3</v>
      </c>
      <c r="E474" s="215"/>
      <c r="F474" s="215"/>
      <c r="G474" s="216" t="s">
        <v>2791</v>
      </c>
      <c r="H474" s="215">
        <v>91</v>
      </c>
      <c r="I474" s="215">
        <v>914</v>
      </c>
      <c r="J474" s="217" t="s">
        <v>514</v>
      </c>
    </row>
    <row r="475" spans="1:10" ht="12.75">
      <c r="A475" s="220">
        <v>91917</v>
      </c>
      <c r="B475" s="213" t="s">
        <v>517</v>
      </c>
      <c r="C475" s="213">
        <v>2</v>
      </c>
      <c r="D475" s="213">
        <v>2</v>
      </c>
      <c r="E475" s="215"/>
      <c r="F475" s="215"/>
      <c r="G475" s="216" t="s">
        <v>2791</v>
      </c>
      <c r="H475" s="215">
        <v>91</v>
      </c>
      <c r="I475" s="215">
        <v>917</v>
      </c>
      <c r="J475" s="217" t="s">
        <v>516</v>
      </c>
    </row>
    <row r="476" spans="1:10" ht="12.75">
      <c r="A476" s="220">
        <v>91918</v>
      </c>
      <c r="B476" s="213" t="s">
        <v>519</v>
      </c>
      <c r="C476" s="213">
        <v>1</v>
      </c>
      <c r="D476" s="213">
        <v>1</v>
      </c>
      <c r="E476" s="215"/>
      <c r="F476" s="215"/>
      <c r="G476" s="216" t="s">
        <v>2791</v>
      </c>
      <c r="H476" s="215">
        <v>91</v>
      </c>
      <c r="I476" s="215">
        <v>918</v>
      </c>
      <c r="J476" s="217" t="s">
        <v>518</v>
      </c>
    </row>
    <row r="477" spans="1:10" ht="12.75">
      <c r="A477" s="220">
        <v>92801</v>
      </c>
      <c r="B477" s="213" t="s">
        <v>100</v>
      </c>
      <c r="C477" s="213">
        <v>4</v>
      </c>
      <c r="D477" s="213">
        <v>4</v>
      </c>
      <c r="E477" s="215"/>
      <c r="F477" s="215"/>
      <c r="G477" s="216" t="s">
        <v>2791</v>
      </c>
      <c r="H477" s="215">
        <v>92</v>
      </c>
      <c r="I477" s="215">
        <v>801</v>
      </c>
      <c r="J477" s="217" t="s">
        <v>1055</v>
      </c>
    </row>
    <row r="478" spans="1:10" ht="12.75">
      <c r="A478" s="220">
        <v>92901</v>
      </c>
      <c r="B478" s="213" t="s">
        <v>521</v>
      </c>
      <c r="C478" s="213">
        <v>2</v>
      </c>
      <c r="D478" s="213">
        <v>2</v>
      </c>
      <c r="E478" s="215"/>
      <c r="F478" s="215"/>
      <c r="G478" s="216" t="s">
        <v>2791</v>
      </c>
      <c r="H478" s="215">
        <v>92</v>
      </c>
      <c r="I478" s="215">
        <v>901</v>
      </c>
      <c r="J478" s="217" t="s">
        <v>520</v>
      </c>
    </row>
    <row r="479" spans="1:10" ht="12.75">
      <c r="A479" s="220">
        <v>92902</v>
      </c>
      <c r="B479" s="213" t="s">
        <v>523</v>
      </c>
      <c r="C479" s="213">
        <v>2</v>
      </c>
      <c r="D479" s="213">
        <v>3</v>
      </c>
      <c r="E479" s="215"/>
      <c r="F479" s="215"/>
      <c r="G479" s="216" t="s">
        <v>2791</v>
      </c>
      <c r="H479" s="215">
        <v>92</v>
      </c>
      <c r="I479" s="215">
        <v>902</v>
      </c>
      <c r="J479" s="217" t="s">
        <v>522</v>
      </c>
    </row>
    <row r="480" spans="1:10" ht="12.75">
      <c r="A480" s="220">
        <v>92903</v>
      </c>
      <c r="B480" s="213" t="s">
        <v>525</v>
      </c>
      <c r="C480" s="213">
        <v>3</v>
      </c>
      <c r="D480" s="213">
        <v>3</v>
      </c>
      <c r="E480" s="215"/>
      <c r="F480" s="215"/>
      <c r="G480" s="216" t="s">
        <v>2791</v>
      </c>
      <c r="H480" s="215">
        <v>92</v>
      </c>
      <c r="I480" s="215">
        <v>903</v>
      </c>
      <c r="J480" s="217" t="s">
        <v>524</v>
      </c>
    </row>
    <row r="481" spans="1:10" ht="12.75">
      <c r="A481" s="220">
        <v>92904</v>
      </c>
      <c r="B481" s="213" t="s">
        <v>527</v>
      </c>
      <c r="C481" s="213">
        <v>3</v>
      </c>
      <c r="D481" s="213">
        <v>3</v>
      </c>
      <c r="E481" s="215"/>
      <c r="F481" s="215"/>
      <c r="G481" s="216" t="s">
        <v>2791</v>
      </c>
      <c r="H481" s="215">
        <v>92</v>
      </c>
      <c r="I481" s="215">
        <v>904</v>
      </c>
      <c r="J481" s="217" t="s">
        <v>526</v>
      </c>
    </row>
    <row r="482" spans="1:10" ht="12.75">
      <c r="A482" s="220">
        <v>92906</v>
      </c>
      <c r="B482" s="213" t="s">
        <v>529</v>
      </c>
      <c r="C482" s="213">
        <v>2</v>
      </c>
      <c r="D482" s="213">
        <v>2</v>
      </c>
      <c r="E482" s="215"/>
      <c r="F482" s="215"/>
      <c r="G482" s="216" t="s">
        <v>2791</v>
      </c>
      <c r="H482" s="215">
        <v>92</v>
      </c>
      <c r="I482" s="215">
        <v>906</v>
      </c>
      <c r="J482" s="217" t="s">
        <v>528</v>
      </c>
    </row>
    <row r="483" spans="1:10" ht="12.75">
      <c r="A483" s="220">
        <v>92907</v>
      </c>
      <c r="B483" s="213" t="s">
        <v>531</v>
      </c>
      <c r="C483" s="213">
        <v>2</v>
      </c>
      <c r="D483" s="213">
        <v>2</v>
      </c>
      <c r="E483" s="215"/>
      <c r="F483" s="215"/>
      <c r="G483" s="216" t="s">
        <v>2791</v>
      </c>
      <c r="H483" s="215">
        <v>92</v>
      </c>
      <c r="I483" s="215">
        <v>907</v>
      </c>
      <c r="J483" s="217" t="s">
        <v>530</v>
      </c>
    </row>
    <row r="484" spans="1:10" ht="12.75">
      <c r="A484" s="220">
        <v>92908</v>
      </c>
      <c r="B484" s="213" t="s">
        <v>533</v>
      </c>
      <c r="C484" s="213">
        <v>2</v>
      </c>
      <c r="D484" s="213">
        <v>2</v>
      </c>
      <c r="E484" s="215"/>
      <c r="F484" s="215"/>
      <c r="G484" s="216" t="s">
        <v>2791</v>
      </c>
      <c r="H484" s="215">
        <v>92</v>
      </c>
      <c r="I484" s="215">
        <v>908</v>
      </c>
      <c r="J484" s="217" t="s">
        <v>532</v>
      </c>
    </row>
    <row r="485" spans="1:10" ht="12.75">
      <c r="A485" s="220">
        <v>92950</v>
      </c>
      <c r="B485" s="213" t="s">
        <v>101</v>
      </c>
      <c r="C485" s="213">
        <v>4</v>
      </c>
      <c r="D485" s="213">
        <v>4</v>
      </c>
      <c r="E485" s="215"/>
      <c r="F485" s="215"/>
      <c r="G485" s="216" t="s">
        <v>2791</v>
      </c>
      <c r="H485" s="215">
        <v>92</v>
      </c>
      <c r="I485" s="215">
        <v>950</v>
      </c>
      <c r="J485" s="217" t="s">
        <v>1056</v>
      </c>
    </row>
    <row r="486" spans="1:10" ht="12.75">
      <c r="A486" s="220">
        <v>93901</v>
      </c>
      <c r="B486" s="213" t="s">
        <v>102</v>
      </c>
      <c r="C486" s="213">
        <v>3</v>
      </c>
      <c r="D486" s="213">
        <v>3</v>
      </c>
      <c r="E486" s="215"/>
      <c r="F486" s="215"/>
      <c r="G486" s="216" t="s">
        <v>2791</v>
      </c>
      <c r="H486" s="215">
        <v>93</v>
      </c>
      <c r="I486" s="215">
        <v>901</v>
      </c>
      <c r="J486" s="217" t="s">
        <v>534</v>
      </c>
    </row>
    <row r="487" spans="1:10" ht="12.75">
      <c r="A487" s="220">
        <v>93903</v>
      </c>
      <c r="B487" s="213" t="s">
        <v>537</v>
      </c>
      <c r="C487" s="213">
        <v>2</v>
      </c>
      <c r="D487" s="213">
        <v>2</v>
      </c>
      <c r="E487" s="215"/>
      <c r="F487" s="215"/>
      <c r="G487" s="216" t="s">
        <v>2791</v>
      </c>
      <c r="H487" s="215">
        <v>93</v>
      </c>
      <c r="I487" s="215">
        <v>903</v>
      </c>
      <c r="J487" s="217" t="s">
        <v>536</v>
      </c>
    </row>
    <row r="488" spans="1:10" ht="12.75">
      <c r="A488" s="220">
        <v>93904</v>
      </c>
      <c r="B488" s="213" t="s">
        <v>539</v>
      </c>
      <c r="C488" s="213">
        <v>2</v>
      </c>
      <c r="D488" s="213">
        <v>2</v>
      </c>
      <c r="E488" s="215"/>
      <c r="F488" s="215"/>
      <c r="G488" s="216" t="s">
        <v>2791</v>
      </c>
      <c r="H488" s="215">
        <v>93</v>
      </c>
      <c r="I488" s="215">
        <v>904</v>
      </c>
      <c r="J488" s="217" t="s">
        <v>538</v>
      </c>
    </row>
    <row r="489" spans="1:10" ht="12.75">
      <c r="A489" s="220">
        <v>93905</v>
      </c>
      <c r="B489" s="213" t="s">
        <v>541</v>
      </c>
      <c r="C489" s="213">
        <v>3</v>
      </c>
      <c r="D489" s="213">
        <v>3</v>
      </c>
      <c r="E489" s="215"/>
      <c r="F489" s="215"/>
      <c r="G489" s="216" t="s">
        <v>2791</v>
      </c>
      <c r="H489" s="215">
        <v>93</v>
      </c>
      <c r="I489" s="215">
        <v>905</v>
      </c>
      <c r="J489" s="217" t="s">
        <v>540</v>
      </c>
    </row>
    <row r="490" spans="1:10" ht="12.75">
      <c r="A490" s="220">
        <v>94901</v>
      </c>
      <c r="B490" s="213" t="s">
        <v>543</v>
      </c>
      <c r="C490" s="213">
        <v>2</v>
      </c>
      <c r="D490" s="213">
        <v>2</v>
      </c>
      <c r="E490" s="215"/>
      <c r="F490" s="215"/>
      <c r="G490" s="216" t="s">
        <v>2791</v>
      </c>
      <c r="H490" s="215">
        <v>94</v>
      </c>
      <c r="I490" s="215">
        <v>901</v>
      </c>
      <c r="J490" s="217" t="s">
        <v>542</v>
      </c>
    </row>
    <row r="491" spans="1:10" ht="12.75">
      <c r="A491" s="220">
        <v>94902</v>
      </c>
      <c r="B491" s="213" t="s">
        <v>545</v>
      </c>
      <c r="C491" s="213">
        <v>2</v>
      </c>
      <c r="D491" s="213">
        <v>2</v>
      </c>
      <c r="E491" s="215"/>
      <c r="F491" s="215"/>
      <c r="G491" s="216" t="s">
        <v>2791</v>
      </c>
      <c r="H491" s="215">
        <v>94</v>
      </c>
      <c r="I491" s="215">
        <v>902</v>
      </c>
      <c r="J491" s="217" t="s">
        <v>544</v>
      </c>
    </row>
    <row r="492" spans="1:10" ht="12.75">
      <c r="A492" s="220">
        <v>94903</v>
      </c>
      <c r="B492" s="213" t="s">
        <v>547</v>
      </c>
      <c r="C492" s="213">
        <v>2</v>
      </c>
      <c r="D492" s="213">
        <v>2</v>
      </c>
      <c r="E492" s="215"/>
      <c r="F492" s="215"/>
      <c r="G492" s="216" t="s">
        <v>2791</v>
      </c>
      <c r="H492" s="215">
        <v>94</v>
      </c>
      <c r="I492" s="215">
        <v>903</v>
      </c>
      <c r="J492" s="217" t="s">
        <v>546</v>
      </c>
    </row>
    <row r="493" spans="1:10" ht="12.75">
      <c r="A493" s="220">
        <v>94904</v>
      </c>
      <c r="B493" s="213" t="s">
        <v>549</v>
      </c>
      <c r="C493" s="213">
        <v>2</v>
      </c>
      <c r="D493" s="213">
        <v>2</v>
      </c>
      <c r="E493" s="215"/>
      <c r="F493" s="215"/>
      <c r="G493" s="216" t="s">
        <v>2791</v>
      </c>
      <c r="H493" s="215">
        <v>94</v>
      </c>
      <c r="I493" s="215">
        <v>904</v>
      </c>
      <c r="J493" s="217" t="s">
        <v>548</v>
      </c>
    </row>
    <row r="494" spans="1:10" ht="12.75">
      <c r="A494" s="220">
        <v>95901</v>
      </c>
      <c r="B494" s="213" t="s">
        <v>551</v>
      </c>
      <c r="C494" s="213">
        <v>3</v>
      </c>
      <c r="D494" s="213">
        <v>3</v>
      </c>
      <c r="E494" s="215"/>
      <c r="F494" s="215"/>
      <c r="G494" s="216" t="s">
        <v>2791</v>
      </c>
      <c r="H494" s="215">
        <v>95</v>
      </c>
      <c r="I494" s="215">
        <v>901</v>
      </c>
      <c r="J494" s="217" t="s">
        <v>550</v>
      </c>
    </row>
    <row r="495" spans="1:10" ht="12.75">
      <c r="A495" s="220">
        <v>95902</v>
      </c>
      <c r="B495" s="213" t="s">
        <v>553</v>
      </c>
      <c r="C495" s="213">
        <v>2</v>
      </c>
      <c r="D495" s="213">
        <v>2</v>
      </c>
      <c r="E495" s="215"/>
      <c r="F495" s="215"/>
      <c r="G495" s="216" t="s">
        <v>2791</v>
      </c>
      <c r="H495" s="215">
        <v>95</v>
      </c>
      <c r="I495" s="215">
        <v>902</v>
      </c>
      <c r="J495" s="217" t="s">
        <v>552</v>
      </c>
    </row>
    <row r="496" spans="1:10" ht="12.75">
      <c r="A496" s="220">
        <v>95903</v>
      </c>
      <c r="B496" s="213" t="s">
        <v>555</v>
      </c>
      <c r="C496" s="213">
        <v>1</v>
      </c>
      <c r="D496" s="213">
        <v>1</v>
      </c>
      <c r="E496" s="215"/>
      <c r="F496" s="215"/>
      <c r="G496" s="216" t="s">
        <v>2791</v>
      </c>
      <c r="H496" s="215">
        <v>95</v>
      </c>
      <c r="I496" s="215">
        <v>903</v>
      </c>
      <c r="J496" s="217" t="s">
        <v>554</v>
      </c>
    </row>
    <row r="497" spans="1:10" ht="12.75">
      <c r="A497" s="220">
        <v>95904</v>
      </c>
      <c r="B497" s="213" t="s">
        <v>557</v>
      </c>
      <c r="C497" s="213">
        <v>2</v>
      </c>
      <c r="D497" s="213">
        <v>1</v>
      </c>
      <c r="E497" s="215"/>
      <c r="F497" s="215"/>
      <c r="G497" s="216" t="s">
        <v>2791</v>
      </c>
      <c r="H497" s="215">
        <v>95</v>
      </c>
      <c r="I497" s="215">
        <v>904</v>
      </c>
      <c r="J497" s="217" t="s">
        <v>556</v>
      </c>
    </row>
    <row r="498" spans="1:10" ht="12.75">
      <c r="A498" s="220">
        <v>95905</v>
      </c>
      <c r="B498" s="213" t="s">
        <v>559</v>
      </c>
      <c r="C498" s="213">
        <v>2</v>
      </c>
      <c r="D498" s="213">
        <v>2</v>
      </c>
      <c r="E498" s="215"/>
      <c r="F498" s="215"/>
      <c r="G498" s="216" t="s">
        <v>2791</v>
      </c>
      <c r="H498" s="215">
        <v>95</v>
      </c>
      <c r="I498" s="215">
        <v>905</v>
      </c>
      <c r="J498" s="217" t="s">
        <v>558</v>
      </c>
    </row>
    <row r="499" spans="1:10" ht="12.75">
      <c r="A499" s="220">
        <v>96904</v>
      </c>
      <c r="B499" s="213" t="s">
        <v>561</v>
      </c>
      <c r="C499" s="213">
        <v>2</v>
      </c>
      <c r="D499" s="213">
        <v>2</v>
      </c>
      <c r="E499" s="215"/>
      <c r="F499" s="215"/>
      <c r="G499" s="216" t="s">
        <v>2791</v>
      </c>
      <c r="H499" s="215">
        <v>96</v>
      </c>
      <c r="I499" s="215">
        <v>904</v>
      </c>
      <c r="J499" s="217" t="s">
        <v>560</v>
      </c>
    </row>
    <row r="500" spans="1:10" ht="12.75">
      <c r="A500" s="220">
        <v>96905</v>
      </c>
      <c r="B500" s="213" t="s">
        <v>563</v>
      </c>
      <c r="C500" s="213">
        <v>2</v>
      </c>
      <c r="D500" s="213">
        <v>2</v>
      </c>
      <c r="E500" s="215"/>
      <c r="F500" s="215"/>
      <c r="G500" s="216" t="s">
        <v>2791</v>
      </c>
      <c r="H500" s="215">
        <v>96</v>
      </c>
      <c r="I500" s="215">
        <v>905</v>
      </c>
      <c r="J500" s="217" t="s">
        <v>562</v>
      </c>
    </row>
    <row r="501" spans="1:10" ht="12.75">
      <c r="A501" s="220">
        <v>97902</v>
      </c>
      <c r="B501" s="213" t="s">
        <v>103</v>
      </c>
      <c r="C501" s="213">
        <v>2</v>
      </c>
      <c r="D501" s="213">
        <v>2</v>
      </c>
      <c r="E501" s="215"/>
      <c r="F501" s="215"/>
      <c r="G501" s="216" t="s">
        <v>2791</v>
      </c>
      <c r="H501" s="215">
        <v>97</v>
      </c>
      <c r="I501" s="215">
        <v>902</v>
      </c>
      <c r="J501" s="217" t="s">
        <v>564</v>
      </c>
    </row>
    <row r="502" spans="1:10" ht="12.75">
      <c r="A502" s="220">
        <v>97903</v>
      </c>
      <c r="B502" s="213" t="s">
        <v>567</v>
      </c>
      <c r="C502" s="213">
        <v>2</v>
      </c>
      <c r="D502" s="213">
        <v>2</v>
      </c>
      <c r="E502" s="215"/>
      <c r="F502" s="215"/>
      <c r="G502" s="216" t="s">
        <v>2791</v>
      </c>
      <c r="H502" s="215">
        <v>97</v>
      </c>
      <c r="I502" s="215">
        <v>903</v>
      </c>
      <c r="J502" s="217" t="s">
        <v>566</v>
      </c>
    </row>
    <row r="503" spans="1:10" ht="12.75">
      <c r="A503" s="220">
        <v>98901</v>
      </c>
      <c r="B503" s="213" t="s">
        <v>569</v>
      </c>
      <c r="C503" s="213">
        <v>3</v>
      </c>
      <c r="D503" s="213">
        <v>3</v>
      </c>
      <c r="E503" s="215"/>
      <c r="F503" s="215"/>
      <c r="G503" s="216" t="s">
        <v>2791</v>
      </c>
      <c r="H503" s="215">
        <v>98</v>
      </c>
      <c r="I503" s="215">
        <v>901</v>
      </c>
      <c r="J503" s="217" t="s">
        <v>568</v>
      </c>
    </row>
    <row r="504" spans="1:10" ht="12.75">
      <c r="A504" s="220">
        <v>98903</v>
      </c>
      <c r="B504" s="213" t="s">
        <v>104</v>
      </c>
      <c r="C504" s="213">
        <v>3</v>
      </c>
      <c r="D504" s="213">
        <v>3</v>
      </c>
      <c r="E504" s="215"/>
      <c r="F504" s="215"/>
      <c r="G504" s="216" t="s">
        <v>2791</v>
      </c>
      <c r="H504" s="215">
        <v>98</v>
      </c>
      <c r="I504" s="215">
        <v>903</v>
      </c>
      <c r="J504" s="217" t="s">
        <v>570</v>
      </c>
    </row>
    <row r="505" spans="1:10" ht="12.75">
      <c r="A505" s="220">
        <v>98904</v>
      </c>
      <c r="B505" s="213" t="s">
        <v>573</v>
      </c>
      <c r="C505" s="213">
        <v>3</v>
      </c>
      <c r="D505" s="213">
        <v>3</v>
      </c>
      <c r="E505" s="215"/>
      <c r="F505" s="215"/>
      <c r="G505" s="216" t="s">
        <v>2791</v>
      </c>
      <c r="H505" s="215">
        <v>98</v>
      </c>
      <c r="I505" s="215">
        <v>904</v>
      </c>
      <c r="J505" s="217" t="s">
        <v>572</v>
      </c>
    </row>
    <row r="506" spans="1:10" ht="12.75">
      <c r="A506" s="220">
        <v>99902</v>
      </c>
      <c r="B506" s="213" t="s">
        <v>575</v>
      </c>
      <c r="C506" s="213">
        <v>3</v>
      </c>
      <c r="D506" s="213">
        <v>3</v>
      </c>
      <c r="E506" s="215"/>
      <c r="F506" s="215"/>
      <c r="G506" s="216" t="s">
        <v>2791</v>
      </c>
      <c r="H506" s="215">
        <v>99</v>
      </c>
      <c r="I506" s="215">
        <v>902</v>
      </c>
      <c r="J506" s="217" t="s">
        <v>574</v>
      </c>
    </row>
    <row r="507" spans="1:10" ht="12.75">
      <c r="A507" s="220">
        <v>99903</v>
      </c>
      <c r="B507" s="213" t="s">
        <v>577</v>
      </c>
      <c r="C507" s="213">
        <v>3</v>
      </c>
      <c r="D507" s="213">
        <v>3</v>
      </c>
      <c r="E507" s="215"/>
      <c r="F507" s="215"/>
      <c r="G507" s="216" t="s">
        <v>2791</v>
      </c>
      <c r="H507" s="215">
        <v>99</v>
      </c>
      <c r="I507" s="215">
        <v>903</v>
      </c>
      <c r="J507" s="217" t="s">
        <v>576</v>
      </c>
    </row>
    <row r="508" spans="1:10" ht="12.75">
      <c r="A508" s="220">
        <v>100903</v>
      </c>
      <c r="B508" s="213" t="s">
        <v>579</v>
      </c>
      <c r="C508" s="213">
        <v>1</v>
      </c>
      <c r="D508" s="213">
        <v>2</v>
      </c>
      <c r="E508" s="215"/>
      <c r="F508" s="215"/>
      <c r="G508" s="216"/>
      <c r="H508" s="215">
        <v>100</v>
      </c>
      <c r="I508" s="215">
        <v>903</v>
      </c>
      <c r="J508" s="217" t="s">
        <v>578</v>
      </c>
    </row>
    <row r="509" spans="1:10" ht="12.75">
      <c r="A509" s="220">
        <v>100904</v>
      </c>
      <c r="B509" s="213" t="s">
        <v>581</v>
      </c>
      <c r="C509" s="213">
        <v>2</v>
      </c>
      <c r="D509" s="213">
        <v>2</v>
      </c>
      <c r="E509" s="215"/>
      <c r="F509" s="215"/>
      <c r="G509" s="216"/>
      <c r="H509" s="215">
        <v>100</v>
      </c>
      <c r="I509" s="215">
        <v>904</v>
      </c>
      <c r="J509" s="217" t="s">
        <v>580</v>
      </c>
    </row>
    <row r="510" spans="1:10" ht="12.75">
      <c r="A510" s="220">
        <v>100905</v>
      </c>
      <c r="B510" s="213" t="s">
        <v>583</v>
      </c>
      <c r="C510" s="213">
        <v>2</v>
      </c>
      <c r="D510" s="213">
        <v>3</v>
      </c>
      <c r="E510" s="215"/>
      <c r="F510" s="215"/>
      <c r="G510" s="216"/>
      <c r="H510" s="215">
        <v>100</v>
      </c>
      <c r="I510" s="215">
        <v>905</v>
      </c>
      <c r="J510" s="217" t="s">
        <v>582</v>
      </c>
    </row>
    <row r="511" spans="1:10" ht="12.75">
      <c r="A511" s="220">
        <v>100907</v>
      </c>
      <c r="B511" s="213" t="s">
        <v>585</v>
      </c>
      <c r="C511" s="213">
        <v>2</v>
      </c>
      <c r="D511" s="213">
        <v>1</v>
      </c>
      <c r="E511" s="215"/>
      <c r="F511" s="215"/>
      <c r="G511" s="216"/>
      <c r="H511" s="215">
        <v>100</v>
      </c>
      <c r="I511" s="215">
        <v>907</v>
      </c>
      <c r="J511" s="217" t="s">
        <v>584</v>
      </c>
    </row>
    <row r="512" spans="1:10" ht="12.75">
      <c r="A512" s="220">
        <v>100908</v>
      </c>
      <c r="B512" s="213" t="s">
        <v>105</v>
      </c>
      <c r="C512" s="213">
        <v>2</v>
      </c>
      <c r="D512" s="213">
        <v>2</v>
      </c>
      <c r="E512" s="215"/>
      <c r="F512" s="215"/>
      <c r="G512" s="216"/>
      <c r="H512" s="215">
        <v>100</v>
      </c>
      <c r="I512" s="215">
        <v>908</v>
      </c>
      <c r="J512" s="217" t="s">
        <v>586</v>
      </c>
    </row>
    <row r="513" spans="1:10" ht="12.75">
      <c r="A513" s="220">
        <v>101801</v>
      </c>
      <c r="B513" s="213" t="s">
        <v>106</v>
      </c>
      <c r="C513" s="213">
        <v>4</v>
      </c>
      <c r="D513" s="213">
        <v>4</v>
      </c>
      <c r="E513" s="215"/>
      <c r="F513" s="215"/>
      <c r="G513" s="216"/>
      <c r="H513" s="215">
        <v>101</v>
      </c>
      <c r="I513" s="215">
        <v>801</v>
      </c>
      <c r="J513" s="217" t="s">
        <v>1057</v>
      </c>
    </row>
    <row r="514" spans="1:10" ht="12.75">
      <c r="A514" s="220">
        <v>101802</v>
      </c>
      <c r="B514" s="213" t="s">
        <v>107</v>
      </c>
      <c r="C514" s="213">
        <v>4</v>
      </c>
      <c r="D514" s="213">
        <v>4</v>
      </c>
      <c r="E514" s="215"/>
      <c r="F514" s="215"/>
      <c r="G514" s="216"/>
      <c r="H514" s="215">
        <v>101</v>
      </c>
      <c r="I514" s="215">
        <v>802</v>
      </c>
      <c r="J514" s="217" t="s">
        <v>1058</v>
      </c>
    </row>
    <row r="515" spans="1:10" ht="12.75">
      <c r="A515" s="220">
        <v>101803</v>
      </c>
      <c r="B515" s="213" t="s">
        <v>108</v>
      </c>
      <c r="C515" s="213">
        <v>4</v>
      </c>
      <c r="D515" s="213">
        <v>4</v>
      </c>
      <c r="E515" s="215"/>
      <c r="F515" s="215"/>
      <c r="G515" s="216"/>
      <c r="H515" s="215">
        <v>101</v>
      </c>
      <c r="I515" s="215">
        <v>803</v>
      </c>
      <c r="J515" s="217" t="s">
        <v>1059</v>
      </c>
    </row>
    <row r="516" spans="1:10" ht="12.75">
      <c r="A516" s="220">
        <v>101804</v>
      </c>
      <c r="B516" s="213" t="s">
        <v>109</v>
      </c>
      <c r="C516" s="213">
        <v>4</v>
      </c>
      <c r="D516" s="213">
        <v>4</v>
      </c>
      <c r="E516" s="215"/>
      <c r="F516" s="215"/>
      <c r="G516" s="216"/>
      <c r="H516" s="215">
        <v>101</v>
      </c>
      <c r="I516" s="215">
        <v>804</v>
      </c>
      <c r="J516" s="217" t="s">
        <v>1060</v>
      </c>
    </row>
    <row r="517" spans="1:10" ht="12.75">
      <c r="A517" s="220">
        <v>101805</v>
      </c>
      <c r="B517" s="213" t="s">
        <v>110</v>
      </c>
      <c r="C517" s="213">
        <v>4</v>
      </c>
      <c r="D517" s="213">
        <v>4</v>
      </c>
      <c r="E517" s="215"/>
      <c r="F517" s="215"/>
      <c r="G517" s="216"/>
      <c r="H517" s="215">
        <v>101</v>
      </c>
      <c r="I517" s="215">
        <v>805</v>
      </c>
      <c r="J517" s="217" t="s">
        <v>1061</v>
      </c>
    </row>
    <row r="518" spans="1:10" ht="12.75">
      <c r="A518" s="220">
        <v>101806</v>
      </c>
      <c r="B518" s="213" t="s">
        <v>111</v>
      </c>
      <c r="C518" s="213">
        <v>4</v>
      </c>
      <c r="D518" s="213">
        <v>4</v>
      </c>
      <c r="E518" s="215"/>
      <c r="F518" s="215"/>
      <c r="G518" s="216"/>
      <c r="H518" s="215">
        <v>101</v>
      </c>
      <c r="I518" s="215">
        <v>806</v>
      </c>
      <c r="J518" s="217" t="s">
        <v>1062</v>
      </c>
    </row>
    <row r="519" spans="1:10" ht="12.75">
      <c r="A519" s="220">
        <v>101807</v>
      </c>
      <c r="B519" s="213" t="s">
        <v>112</v>
      </c>
      <c r="C519" s="213">
        <v>4</v>
      </c>
      <c r="D519" s="213">
        <v>4</v>
      </c>
      <c r="E519" s="215"/>
      <c r="F519" s="215"/>
      <c r="G519" s="216"/>
      <c r="H519" s="215">
        <v>101</v>
      </c>
      <c r="I519" s="215">
        <v>807</v>
      </c>
      <c r="J519" s="217" t="s">
        <v>1063</v>
      </c>
    </row>
    <row r="520" spans="1:10" ht="12.75">
      <c r="A520" s="220">
        <v>101808</v>
      </c>
      <c r="B520" s="215"/>
      <c r="C520" s="213">
        <v>4</v>
      </c>
      <c r="D520" s="213">
        <v>4</v>
      </c>
      <c r="E520" s="215"/>
      <c r="F520" s="215"/>
      <c r="G520" s="216"/>
      <c r="H520" s="215">
        <v>101</v>
      </c>
      <c r="I520" s="215">
        <v>808</v>
      </c>
      <c r="J520" s="217" t="s">
        <v>1064</v>
      </c>
    </row>
    <row r="521" spans="1:10" ht="12.75">
      <c r="A521" s="220">
        <v>101809</v>
      </c>
      <c r="B521" s="213" t="s">
        <v>113</v>
      </c>
      <c r="C521" s="213">
        <v>4</v>
      </c>
      <c r="D521" s="213">
        <v>4</v>
      </c>
      <c r="E521" s="215"/>
      <c r="F521" s="215"/>
      <c r="G521" s="216"/>
      <c r="H521" s="215">
        <v>101</v>
      </c>
      <c r="I521" s="215">
        <v>809</v>
      </c>
      <c r="J521" s="217" t="s">
        <v>1065</v>
      </c>
    </row>
    <row r="522" spans="1:10" ht="12.75">
      <c r="A522" s="220">
        <v>101810</v>
      </c>
      <c r="B522" s="213" t="s">
        <v>114</v>
      </c>
      <c r="C522" s="213">
        <v>4</v>
      </c>
      <c r="D522" s="213">
        <v>4</v>
      </c>
      <c r="E522" s="215"/>
      <c r="F522" s="215"/>
      <c r="G522" s="216"/>
      <c r="H522" s="215">
        <v>101</v>
      </c>
      <c r="I522" s="215">
        <v>810</v>
      </c>
      <c r="J522" s="217" t="s">
        <v>1066</v>
      </c>
    </row>
    <row r="523" spans="1:10" ht="12.75">
      <c r="A523" s="220">
        <v>101811</v>
      </c>
      <c r="B523" s="213" t="s">
        <v>115</v>
      </c>
      <c r="C523" s="213">
        <v>4</v>
      </c>
      <c r="D523" s="213">
        <v>4</v>
      </c>
      <c r="E523" s="215"/>
      <c r="F523" s="215"/>
      <c r="G523" s="216"/>
      <c r="H523" s="215">
        <v>101</v>
      </c>
      <c r="I523" s="215">
        <v>811</v>
      </c>
      <c r="J523" s="217" t="s">
        <v>1067</v>
      </c>
    </row>
    <row r="524" spans="1:10" ht="12.75">
      <c r="A524" s="220">
        <v>101812</v>
      </c>
      <c r="B524" s="213" t="s">
        <v>116</v>
      </c>
      <c r="C524" s="213">
        <v>4</v>
      </c>
      <c r="D524" s="213">
        <v>4</v>
      </c>
      <c r="E524" s="215"/>
      <c r="F524" s="215"/>
      <c r="G524" s="216"/>
      <c r="H524" s="215">
        <v>101</v>
      </c>
      <c r="I524" s="215">
        <v>812</v>
      </c>
      <c r="J524" s="217" t="s">
        <v>1068</v>
      </c>
    </row>
    <row r="525" spans="1:10" ht="12.75">
      <c r="A525" s="220">
        <v>101813</v>
      </c>
      <c r="B525" s="213" t="s">
        <v>117</v>
      </c>
      <c r="C525" s="213">
        <v>4</v>
      </c>
      <c r="D525" s="213">
        <v>4</v>
      </c>
      <c r="E525" s="215"/>
      <c r="F525" s="215"/>
      <c r="G525" s="216"/>
      <c r="H525" s="215">
        <v>101</v>
      </c>
      <c r="I525" s="215">
        <v>813</v>
      </c>
      <c r="J525" s="217" t="s">
        <v>1069</v>
      </c>
    </row>
    <row r="526" spans="1:10" ht="12.75">
      <c r="A526" s="220">
        <v>101814</v>
      </c>
      <c r="B526" s="213" t="s">
        <v>118</v>
      </c>
      <c r="C526" s="213">
        <v>4</v>
      </c>
      <c r="D526" s="213">
        <v>4</v>
      </c>
      <c r="E526" s="215"/>
      <c r="F526" s="215"/>
      <c r="G526" s="216"/>
      <c r="H526" s="215">
        <v>101</v>
      </c>
      <c r="I526" s="215">
        <v>814</v>
      </c>
      <c r="J526" s="217" t="s">
        <v>1070</v>
      </c>
    </row>
    <row r="527" spans="1:10" ht="12.75">
      <c r="A527" s="220">
        <v>101815</v>
      </c>
      <c r="B527" s="213" t="s">
        <v>119</v>
      </c>
      <c r="C527" s="213">
        <v>4</v>
      </c>
      <c r="D527" s="213">
        <v>4</v>
      </c>
      <c r="E527" s="215"/>
      <c r="F527" s="215"/>
      <c r="G527" s="216"/>
      <c r="H527" s="215">
        <v>101</v>
      </c>
      <c r="I527" s="215">
        <v>815</v>
      </c>
      <c r="J527" s="217" t="s">
        <v>1071</v>
      </c>
    </row>
    <row r="528" spans="1:10" ht="12.75">
      <c r="A528" s="220">
        <v>101816</v>
      </c>
      <c r="B528" s="215"/>
      <c r="C528" s="213">
        <v>4</v>
      </c>
      <c r="D528" s="213">
        <v>4</v>
      </c>
      <c r="E528" s="215"/>
      <c r="F528" s="215"/>
      <c r="G528" s="216"/>
      <c r="H528" s="215">
        <v>101</v>
      </c>
      <c r="I528" s="215">
        <v>816</v>
      </c>
      <c r="J528" s="217" t="s">
        <v>1072</v>
      </c>
    </row>
    <row r="529" spans="1:10" ht="12.75">
      <c r="A529" s="220">
        <v>101817</v>
      </c>
      <c r="B529" s="213" t="s">
        <v>120</v>
      </c>
      <c r="C529" s="213">
        <v>4</v>
      </c>
      <c r="D529" s="213">
        <v>4</v>
      </c>
      <c r="E529" s="215"/>
      <c r="F529" s="215"/>
      <c r="G529" s="216"/>
      <c r="H529" s="215">
        <v>101</v>
      </c>
      <c r="I529" s="215">
        <v>817</v>
      </c>
      <c r="J529" s="217" t="s">
        <v>1073</v>
      </c>
    </row>
    <row r="530" spans="1:10" ht="12.75">
      <c r="A530" s="220">
        <v>101818</v>
      </c>
      <c r="B530" s="213" t="s">
        <v>121</v>
      </c>
      <c r="C530" s="213">
        <v>4</v>
      </c>
      <c r="D530" s="213">
        <v>4</v>
      </c>
      <c r="E530" s="215"/>
      <c r="F530" s="215"/>
      <c r="G530" s="216"/>
      <c r="H530" s="215">
        <v>101</v>
      </c>
      <c r="I530" s="215">
        <v>818</v>
      </c>
      <c r="J530" s="217" t="s">
        <v>1074</v>
      </c>
    </row>
    <row r="531" spans="1:10" ht="12.75">
      <c r="A531" s="220">
        <v>101819</v>
      </c>
      <c r="B531" s="213" t="s">
        <v>125</v>
      </c>
      <c r="C531" s="213">
        <v>4</v>
      </c>
      <c r="D531" s="213">
        <v>4</v>
      </c>
      <c r="E531" s="215"/>
      <c r="F531" s="215"/>
      <c r="G531" s="216"/>
      <c r="H531" s="215">
        <v>101</v>
      </c>
      <c r="I531" s="215">
        <v>819</v>
      </c>
      <c r="J531" s="217" t="s">
        <v>1075</v>
      </c>
    </row>
    <row r="532" spans="1:10" ht="12.75">
      <c r="A532" s="220">
        <v>101820</v>
      </c>
      <c r="B532" s="213" t="s">
        <v>126</v>
      </c>
      <c r="C532" s="213">
        <v>4</v>
      </c>
      <c r="D532" s="213">
        <v>4</v>
      </c>
      <c r="E532" s="215"/>
      <c r="F532" s="215"/>
      <c r="G532" s="216"/>
      <c r="H532" s="215">
        <v>101</v>
      </c>
      <c r="I532" s="215">
        <v>820</v>
      </c>
      <c r="J532" s="217" t="s">
        <v>1076</v>
      </c>
    </row>
    <row r="533" spans="1:10" ht="12.75">
      <c r="A533" s="220">
        <v>101821</v>
      </c>
      <c r="B533" s="213" t="s">
        <v>127</v>
      </c>
      <c r="C533" s="213">
        <v>4</v>
      </c>
      <c r="D533" s="213">
        <v>4</v>
      </c>
      <c r="E533" s="215"/>
      <c r="F533" s="215"/>
      <c r="G533" s="216"/>
      <c r="H533" s="215">
        <v>101</v>
      </c>
      <c r="I533" s="215">
        <v>821</v>
      </c>
      <c r="J533" s="217" t="s">
        <v>1077</v>
      </c>
    </row>
    <row r="534" spans="1:10" ht="12.75">
      <c r="A534" s="220">
        <v>101822</v>
      </c>
      <c r="B534" s="213" t="s">
        <v>128</v>
      </c>
      <c r="C534" s="213">
        <v>4</v>
      </c>
      <c r="D534" s="213">
        <v>4</v>
      </c>
      <c r="E534" s="215"/>
      <c r="F534" s="215"/>
      <c r="G534" s="216"/>
      <c r="H534" s="215">
        <v>101</v>
      </c>
      <c r="I534" s="215">
        <v>822</v>
      </c>
      <c r="J534" s="217" t="s">
        <v>1078</v>
      </c>
    </row>
    <row r="535" spans="1:10" ht="12.75">
      <c r="A535" s="220">
        <v>101823</v>
      </c>
      <c r="B535" s="213" t="s">
        <v>129</v>
      </c>
      <c r="C535" s="213">
        <v>4</v>
      </c>
      <c r="D535" s="213">
        <v>4</v>
      </c>
      <c r="E535" s="215"/>
      <c r="F535" s="215"/>
      <c r="G535" s="216"/>
      <c r="H535" s="215">
        <v>101</v>
      </c>
      <c r="I535" s="215">
        <v>823</v>
      </c>
      <c r="J535" s="217" t="s">
        <v>1079</v>
      </c>
    </row>
    <row r="536" spans="1:10" ht="12.75">
      <c r="A536" s="220">
        <v>101826</v>
      </c>
      <c r="B536" s="215"/>
      <c r="C536" s="213">
        <v>4</v>
      </c>
      <c r="D536" s="213">
        <v>4</v>
      </c>
      <c r="E536" s="215"/>
      <c r="F536" s="215"/>
      <c r="G536" s="216"/>
      <c r="H536" s="215">
        <v>101</v>
      </c>
      <c r="I536" s="215">
        <v>826</v>
      </c>
      <c r="J536" s="217" t="s">
        <v>1080</v>
      </c>
    </row>
    <row r="537" spans="1:10" ht="12.75">
      <c r="A537" s="220">
        <v>101827</v>
      </c>
      <c r="B537" s="213" t="s">
        <v>130</v>
      </c>
      <c r="C537" s="213">
        <v>4</v>
      </c>
      <c r="D537" s="213">
        <v>4</v>
      </c>
      <c r="E537" s="215"/>
      <c r="F537" s="215"/>
      <c r="G537" s="216"/>
      <c r="H537" s="215">
        <v>101</v>
      </c>
      <c r="I537" s="215">
        <v>827</v>
      </c>
      <c r="J537" s="217" t="s">
        <v>1081</v>
      </c>
    </row>
    <row r="538" spans="1:10" ht="12.75">
      <c r="A538" s="220">
        <v>101828</v>
      </c>
      <c r="B538" s="213" t="s">
        <v>131</v>
      </c>
      <c r="C538" s="213">
        <v>4</v>
      </c>
      <c r="D538" s="213">
        <v>4</v>
      </c>
      <c r="E538" s="215"/>
      <c r="F538" s="215"/>
      <c r="G538" s="216"/>
      <c r="H538" s="215">
        <v>101</v>
      </c>
      <c r="I538" s="215">
        <v>828</v>
      </c>
      <c r="J538" s="217" t="s">
        <v>1082</v>
      </c>
    </row>
    <row r="539" spans="1:10" ht="12.75">
      <c r="A539" s="220">
        <v>101829</v>
      </c>
      <c r="B539" s="213" t="s">
        <v>132</v>
      </c>
      <c r="C539" s="213">
        <v>4</v>
      </c>
      <c r="D539" s="213">
        <v>4</v>
      </c>
      <c r="E539" s="215"/>
      <c r="F539" s="215"/>
      <c r="G539" s="216"/>
      <c r="H539" s="215">
        <v>101</v>
      </c>
      <c r="I539" s="215">
        <v>829</v>
      </c>
      <c r="J539" s="217" t="s">
        <v>1083</v>
      </c>
    </row>
    <row r="540" spans="1:10" ht="12.75">
      <c r="A540" s="220">
        <v>101830</v>
      </c>
      <c r="B540" s="215"/>
      <c r="C540" s="213">
        <v>4</v>
      </c>
      <c r="D540" s="213">
        <v>4</v>
      </c>
      <c r="E540" s="215"/>
      <c r="F540" s="215"/>
      <c r="G540" s="216"/>
      <c r="H540" s="215">
        <v>101</v>
      </c>
      <c r="I540" s="215">
        <v>830</v>
      </c>
      <c r="J540" s="217" t="s">
        <v>1084</v>
      </c>
    </row>
    <row r="541" spans="1:10" ht="12.75">
      <c r="A541" s="220">
        <v>101831</v>
      </c>
      <c r="B541" s="213" t="s">
        <v>133</v>
      </c>
      <c r="C541" s="213">
        <v>4</v>
      </c>
      <c r="D541" s="213">
        <v>4</v>
      </c>
      <c r="E541" s="215"/>
      <c r="F541" s="215"/>
      <c r="G541" s="216"/>
      <c r="H541" s="215">
        <v>101</v>
      </c>
      <c r="I541" s="215">
        <v>831</v>
      </c>
      <c r="J541" s="217" t="s">
        <v>1085</v>
      </c>
    </row>
    <row r="542" spans="1:10" ht="12.75">
      <c r="A542" s="220">
        <v>101833</v>
      </c>
      <c r="B542" s="213" t="s">
        <v>134</v>
      </c>
      <c r="C542" s="213">
        <v>4</v>
      </c>
      <c r="D542" s="213">
        <v>4</v>
      </c>
      <c r="E542" s="215"/>
      <c r="F542" s="215"/>
      <c r="G542" s="216"/>
      <c r="H542" s="215">
        <v>101</v>
      </c>
      <c r="I542" s="215">
        <v>833</v>
      </c>
      <c r="J542" s="217" t="s">
        <v>1086</v>
      </c>
    </row>
    <row r="543" spans="1:10" ht="12.75">
      <c r="A543" s="220">
        <v>101834</v>
      </c>
      <c r="B543" s="213" t="s">
        <v>135</v>
      </c>
      <c r="C543" s="213">
        <v>4</v>
      </c>
      <c r="D543" s="213">
        <v>4</v>
      </c>
      <c r="E543" s="215"/>
      <c r="F543" s="215"/>
      <c r="G543" s="216"/>
      <c r="H543" s="215">
        <v>101</v>
      </c>
      <c r="I543" s="215">
        <v>834</v>
      </c>
      <c r="J543" s="217" t="s">
        <v>1087</v>
      </c>
    </row>
    <row r="544" spans="1:10" ht="12.75">
      <c r="A544" s="220">
        <v>101835</v>
      </c>
      <c r="B544" s="215"/>
      <c r="C544" s="213">
        <v>4</v>
      </c>
      <c r="D544" s="213">
        <v>4</v>
      </c>
      <c r="E544" s="215"/>
      <c r="F544" s="215"/>
      <c r="G544" s="216"/>
      <c r="H544" s="215">
        <v>101</v>
      </c>
      <c r="I544" s="215">
        <v>835</v>
      </c>
      <c r="J544" s="217" t="s">
        <v>1088</v>
      </c>
    </row>
    <row r="545" spans="1:10" ht="12.75">
      <c r="A545" s="220">
        <v>101837</v>
      </c>
      <c r="B545" s="213" t="s">
        <v>136</v>
      </c>
      <c r="C545" s="213">
        <v>4</v>
      </c>
      <c r="D545" s="213">
        <v>4</v>
      </c>
      <c r="E545" s="215"/>
      <c r="F545" s="215"/>
      <c r="G545" s="216"/>
      <c r="H545" s="215">
        <v>101</v>
      </c>
      <c r="I545" s="215">
        <v>837</v>
      </c>
      <c r="J545" s="217" t="s">
        <v>1089</v>
      </c>
    </row>
    <row r="546" spans="1:10" ht="12.75">
      <c r="A546" s="220">
        <v>101838</v>
      </c>
      <c r="B546" s="213" t="s">
        <v>137</v>
      </c>
      <c r="C546" s="213">
        <v>4</v>
      </c>
      <c r="D546" s="213">
        <v>4</v>
      </c>
      <c r="E546" s="215"/>
      <c r="F546" s="215"/>
      <c r="G546" s="216"/>
      <c r="H546" s="215">
        <v>101</v>
      </c>
      <c r="I546" s="215">
        <v>838</v>
      </c>
      <c r="J546" s="217" t="s">
        <v>1098</v>
      </c>
    </row>
    <row r="547" spans="1:10" ht="12.75">
      <c r="A547" s="220">
        <v>101840</v>
      </c>
      <c r="B547" s="213" t="s">
        <v>138</v>
      </c>
      <c r="C547" s="213">
        <v>4</v>
      </c>
      <c r="D547" s="213">
        <v>4</v>
      </c>
      <c r="E547" s="215"/>
      <c r="F547" s="215"/>
      <c r="G547" s="216"/>
      <c r="H547" s="215">
        <v>101</v>
      </c>
      <c r="I547" s="215">
        <v>840</v>
      </c>
      <c r="J547" s="217" t="s">
        <v>1099</v>
      </c>
    </row>
    <row r="548" spans="1:10" ht="12.75">
      <c r="A548" s="220">
        <v>101841</v>
      </c>
      <c r="B548" s="215"/>
      <c r="C548" s="213">
        <v>4</v>
      </c>
      <c r="D548" s="213">
        <v>4</v>
      </c>
      <c r="E548" s="215"/>
      <c r="F548" s="215"/>
      <c r="G548" s="216"/>
      <c r="H548" s="215">
        <v>101</v>
      </c>
      <c r="I548" s="215">
        <v>841</v>
      </c>
      <c r="J548" s="217" t="s">
        <v>1100</v>
      </c>
    </row>
    <row r="549" spans="1:10" ht="12.75">
      <c r="A549" s="220">
        <v>101842</v>
      </c>
      <c r="B549" s="213" t="s">
        <v>139</v>
      </c>
      <c r="C549" s="213">
        <v>4</v>
      </c>
      <c r="D549" s="213">
        <v>4</v>
      </c>
      <c r="E549" s="215"/>
      <c r="F549" s="215"/>
      <c r="G549" s="216"/>
      <c r="H549" s="215">
        <v>101</v>
      </c>
      <c r="I549" s="215">
        <v>842</v>
      </c>
      <c r="J549" s="217" t="s">
        <v>1101</v>
      </c>
    </row>
    <row r="550" spans="1:10" ht="12.75">
      <c r="A550" s="220">
        <v>101843</v>
      </c>
      <c r="B550" s="213" t="s">
        <v>140</v>
      </c>
      <c r="C550" s="213">
        <v>4</v>
      </c>
      <c r="D550" s="213">
        <v>4</v>
      </c>
      <c r="E550" s="215"/>
      <c r="F550" s="215"/>
      <c r="G550" s="216"/>
      <c r="H550" s="215">
        <v>101</v>
      </c>
      <c r="I550" s="215">
        <v>843</v>
      </c>
      <c r="J550" s="217" t="s">
        <v>1102</v>
      </c>
    </row>
    <row r="551" spans="1:10" ht="12.75">
      <c r="A551" s="220">
        <v>101844</v>
      </c>
      <c r="B551" s="215"/>
      <c r="C551" s="213">
        <v>4</v>
      </c>
      <c r="D551" s="213">
        <v>4</v>
      </c>
      <c r="E551" s="215"/>
      <c r="F551" s="215"/>
      <c r="G551" s="216"/>
      <c r="H551" s="215">
        <v>101</v>
      </c>
      <c r="I551" s="215">
        <v>844</v>
      </c>
      <c r="J551" s="217" t="s">
        <v>1103</v>
      </c>
    </row>
    <row r="552" spans="1:10" ht="12.75">
      <c r="A552" s="220">
        <v>101845</v>
      </c>
      <c r="B552" s="213" t="s">
        <v>949</v>
      </c>
      <c r="C552" s="213">
        <v>4</v>
      </c>
      <c r="D552" s="213">
        <v>4</v>
      </c>
      <c r="E552" s="215"/>
      <c r="F552" s="215"/>
      <c r="G552" s="216"/>
      <c r="H552" s="215">
        <v>101</v>
      </c>
      <c r="I552" s="215">
        <v>845</v>
      </c>
      <c r="J552" s="217" t="s">
        <v>1104</v>
      </c>
    </row>
    <row r="553" spans="1:10" ht="12.75">
      <c r="A553" s="220">
        <v>101846</v>
      </c>
      <c r="B553" s="213" t="s">
        <v>141</v>
      </c>
      <c r="C553" s="213">
        <v>4</v>
      </c>
      <c r="D553" s="213">
        <v>4</v>
      </c>
      <c r="E553" s="215"/>
      <c r="F553" s="215"/>
      <c r="G553" s="216"/>
      <c r="H553" s="215">
        <v>101</v>
      </c>
      <c r="I553" s="215">
        <v>846</v>
      </c>
      <c r="J553" s="217" t="s">
        <v>1105</v>
      </c>
    </row>
    <row r="554" spans="1:10" ht="12.75">
      <c r="A554" s="220">
        <v>101847</v>
      </c>
      <c r="B554" s="213" t="s">
        <v>142</v>
      </c>
      <c r="C554" s="213">
        <v>4</v>
      </c>
      <c r="D554" s="213">
        <v>4</v>
      </c>
      <c r="E554" s="215"/>
      <c r="F554" s="215"/>
      <c r="G554" s="216"/>
      <c r="H554" s="215">
        <v>101</v>
      </c>
      <c r="I554" s="215">
        <v>847</v>
      </c>
      <c r="J554" s="217" t="s">
        <v>1106</v>
      </c>
    </row>
    <row r="555" spans="1:10" ht="12.75">
      <c r="A555" s="220">
        <v>101848</v>
      </c>
      <c r="B555" s="213" t="s">
        <v>143</v>
      </c>
      <c r="C555" s="213">
        <v>4</v>
      </c>
      <c r="D555" s="213">
        <v>4</v>
      </c>
      <c r="E555" s="215"/>
      <c r="F555" s="215"/>
      <c r="G555" s="216"/>
      <c r="H555" s="215">
        <v>101</v>
      </c>
      <c r="I555" s="215">
        <v>848</v>
      </c>
      <c r="J555" s="217" t="s">
        <v>1107</v>
      </c>
    </row>
    <row r="556" spans="1:10" ht="12.75">
      <c r="A556" s="220">
        <v>101849</v>
      </c>
      <c r="B556" s="213" t="s">
        <v>144</v>
      </c>
      <c r="C556" s="213">
        <v>4</v>
      </c>
      <c r="D556" s="213">
        <v>4</v>
      </c>
      <c r="E556" s="215"/>
      <c r="F556" s="215"/>
      <c r="G556" s="216"/>
      <c r="H556" s="215">
        <v>101</v>
      </c>
      <c r="I556" s="215">
        <v>849</v>
      </c>
      <c r="J556" s="217" t="s">
        <v>1108</v>
      </c>
    </row>
    <row r="557" spans="1:10" ht="12.75">
      <c r="A557" s="220">
        <v>101850</v>
      </c>
      <c r="B557" s="213" t="s">
        <v>145</v>
      </c>
      <c r="C557" s="213">
        <v>4</v>
      </c>
      <c r="D557" s="213">
        <v>4</v>
      </c>
      <c r="E557" s="215"/>
      <c r="F557" s="215"/>
      <c r="G557" s="216"/>
      <c r="H557" s="215">
        <v>101</v>
      </c>
      <c r="I557" s="215">
        <v>850</v>
      </c>
      <c r="J557" s="217" t="s">
        <v>1109</v>
      </c>
    </row>
    <row r="558" spans="1:10" ht="12.75">
      <c r="A558" s="220">
        <v>101851</v>
      </c>
      <c r="B558" s="213" t="s">
        <v>148</v>
      </c>
      <c r="C558" s="213">
        <v>4</v>
      </c>
      <c r="D558" s="213">
        <v>4</v>
      </c>
      <c r="E558" s="215"/>
      <c r="F558" s="215"/>
      <c r="G558" s="216"/>
      <c r="H558" s="215">
        <v>101</v>
      </c>
      <c r="I558" s="215">
        <v>851</v>
      </c>
      <c r="J558" s="217" t="s">
        <v>1110</v>
      </c>
    </row>
    <row r="559" spans="1:10" ht="12.75">
      <c r="A559" s="220">
        <v>101852</v>
      </c>
      <c r="B559" s="213" t="s">
        <v>149</v>
      </c>
      <c r="C559" s="213">
        <v>4</v>
      </c>
      <c r="D559" s="213">
        <v>4</v>
      </c>
      <c r="E559" s="215"/>
      <c r="F559" s="215"/>
      <c r="G559" s="216"/>
      <c r="H559" s="215">
        <v>101</v>
      </c>
      <c r="I559" s="215">
        <v>852</v>
      </c>
      <c r="J559" s="217" t="s">
        <v>1111</v>
      </c>
    </row>
    <row r="560" spans="1:10" ht="12.75">
      <c r="A560" s="220">
        <v>101853</v>
      </c>
      <c r="B560" s="213" t="s">
        <v>150</v>
      </c>
      <c r="C560" s="213">
        <v>4</v>
      </c>
      <c r="D560" s="213">
        <v>4</v>
      </c>
      <c r="E560" s="215"/>
      <c r="F560" s="215"/>
      <c r="G560" s="216"/>
      <c r="H560" s="215">
        <v>101</v>
      </c>
      <c r="I560" s="215">
        <v>853</v>
      </c>
      <c r="J560" s="217" t="s">
        <v>1112</v>
      </c>
    </row>
    <row r="561" spans="1:10" ht="12.75">
      <c r="A561" s="220">
        <v>101854</v>
      </c>
      <c r="B561" s="213" t="s">
        <v>151</v>
      </c>
      <c r="C561" s="213">
        <v>4</v>
      </c>
      <c r="D561" s="213">
        <v>4</v>
      </c>
      <c r="E561" s="215"/>
      <c r="F561" s="215"/>
      <c r="G561" s="216"/>
      <c r="H561" s="215">
        <v>101</v>
      </c>
      <c r="I561" s="215">
        <v>854</v>
      </c>
      <c r="J561" s="217" t="s">
        <v>1113</v>
      </c>
    </row>
    <row r="562" spans="1:10" ht="12.75">
      <c r="A562" s="220">
        <v>101855</v>
      </c>
      <c r="B562" s="213" t="s">
        <v>152</v>
      </c>
      <c r="C562" s="213">
        <v>4</v>
      </c>
      <c r="D562" s="213">
        <v>4</v>
      </c>
      <c r="E562" s="215"/>
      <c r="F562" s="215"/>
      <c r="G562" s="216"/>
      <c r="H562" s="215">
        <v>101</v>
      </c>
      <c r="I562" s="215">
        <v>855</v>
      </c>
      <c r="J562" s="217" t="s">
        <v>1114</v>
      </c>
    </row>
    <row r="563" spans="1:10" ht="12.75">
      <c r="A563" s="220">
        <v>101856</v>
      </c>
      <c r="B563" s="213" t="s">
        <v>153</v>
      </c>
      <c r="C563" s="213">
        <v>4</v>
      </c>
      <c r="D563" s="213">
        <v>4</v>
      </c>
      <c r="E563" s="215"/>
      <c r="F563" s="215"/>
      <c r="G563" s="216"/>
      <c r="H563" s="215">
        <v>101</v>
      </c>
      <c r="I563" s="215">
        <v>856</v>
      </c>
      <c r="J563" s="217" t="s">
        <v>1115</v>
      </c>
    </row>
    <row r="564" spans="1:10" ht="12.75">
      <c r="A564" s="220">
        <v>101857</v>
      </c>
      <c r="B564" s="213" t="s">
        <v>154</v>
      </c>
      <c r="C564" s="213">
        <v>4</v>
      </c>
      <c r="D564" s="213">
        <v>4</v>
      </c>
      <c r="E564" s="215"/>
      <c r="F564" s="215"/>
      <c r="G564" s="216"/>
      <c r="H564" s="215">
        <v>101</v>
      </c>
      <c r="I564" s="215">
        <v>857</v>
      </c>
      <c r="J564" s="217" t="s">
        <v>1116</v>
      </c>
    </row>
    <row r="565" spans="1:10" ht="12.75">
      <c r="A565" s="220">
        <v>101858</v>
      </c>
      <c r="B565" s="213" t="s">
        <v>155</v>
      </c>
      <c r="C565" s="213">
        <v>4</v>
      </c>
      <c r="D565" s="213">
        <v>4</v>
      </c>
      <c r="E565" s="215"/>
      <c r="F565" s="215"/>
      <c r="G565" s="216"/>
      <c r="H565" s="215">
        <v>101</v>
      </c>
      <c r="I565" s="215">
        <v>858</v>
      </c>
      <c r="J565" s="217" t="s">
        <v>1117</v>
      </c>
    </row>
    <row r="566" spans="1:10" ht="12.75">
      <c r="A566" s="220">
        <v>101859</v>
      </c>
      <c r="B566" s="213" t="s">
        <v>156</v>
      </c>
      <c r="C566" s="213">
        <v>4</v>
      </c>
      <c r="D566" s="213">
        <v>4</v>
      </c>
      <c r="E566" s="215"/>
      <c r="F566" s="215"/>
      <c r="G566" s="216"/>
      <c r="H566" s="215">
        <v>101</v>
      </c>
      <c r="I566" s="215">
        <v>859</v>
      </c>
      <c r="J566" s="217" t="s">
        <v>1118</v>
      </c>
    </row>
    <row r="567" spans="1:10" ht="12.75">
      <c r="A567" s="220">
        <v>101860</v>
      </c>
      <c r="B567" s="213" t="s">
        <v>157</v>
      </c>
      <c r="C567" s="213">
        <v>4</v>
      </c>
      <c r="D567" s="213">
        <v>4</v>
      </c>
      <c r="E567" s="215"/>
      <c r="F567" s="215"/>
      <c r="G567" s="216"/>
      <c r="H567" s="215">
        <v>101</v>
      </c>
      <c r="I567" s="215">
        <v>860</v>
      </c>
      <c r="J567" s="217" t="s">
        <v>1119</v>
      </c>
    </row>
    <row r="568" spans="1:10" ht="12.75">
      <c r="A568" s="220">
        <v>101902</v>
      </c>
      <c r="B568" s="213" t="s">
        <v>589</v>
      </c>
      <c r="C568" s="213">
        <v>2</v>
      </c>
      <c r="D568" s="213">
        <v>2</v>
      </c>
      <c r="E568" s="215"/>
      <c r="F568" s="215"/>
      <c r="G568" s="216"/>
      <c r="H568" s="215">
        <v>101</v>
      </c>
      <c r="I568" s="215">
        <v>902</v>
      </c>
      <c r="J568" s="217" t="s">
        <v>588</v>
      </c>
    </row>
    <row r="569" spans="1:10" ht="12.75">
      <c r="A569" s="220">
        <v>101903</v>
      </c>
      <c r="B569" s="213" t="s">
        <v>591</v>
      </c>
      <c r="C569" s="213">
        <v>2</v>
      </c>
      <c r="D569" s="213">
        <v>2</v>
      </c>
      <c r="E569" s="215"/>
      <c r="F569" s="215"/>
      <c r="G569" s="216"/>
      <c r="H569" s="215">
        <v>101</v>
      </c>
      <c r="I569" s="215">
        <v>903</v>
      </c>
      <c r="J569" s="217" t="s">
        <v>590</v>
      </c>
    </row>
    <row r="570" spans="1:10" ht="12.75">
      <c r="A570" s="220">
        <v>101905</v>
      </c>
      <c r="B570" s="213" t="s">
        <v>593</v>
      </c>
      <c r="C570" s="213">
        <v>2</v>
      </c>
      <c r="D570" s="213">
        <v>2</v>
      </c>
      <c r="E570" s="215"/>
      <c r="F570" s="215"/>
      <c r="G570" s="216"/>
      <c r="H570" s="215">
        <v>101</v>
      </c>
      <c r="I570" s="215">
        <v>905</v>
      </c>
      <c r="J570" s="217" t="s">
        <v>592</v>
      </c>
    </row>
    <row r="571" spans="1:10" ht="12.75">
      <c r="A571" s="220">
        <v>101906</v>
      </c>
      <c r="B571" s="213" t="s">
        <v>595</v>
      </c>
      <c r="C571" s="213">
        <v>2</v>
      </c>
      <c r="D571" s="213">
        <v>2</v>
      </c>
      <c r="E571" s="215"/>
      <c r="F571" s="215"/>
      <c r="G571" s="216"/>
      <c r="H571" s="215">
        <v>101</v>
      </c>
      <c r="I571" s="215">
        <v>906</v>
      </c>
      <c r="J571" s="217" t="s">
        <v>594</v>
      </c>
    </row>
    <row r="572" spans="1:10" ht="12.75">
      <c r="A572" s="220">
        <v>101907</v>
      </c>
      <c r="B572" s="213" t="s">
        <v>597</v>
      </c>
      <c r="C572" s="213">
        <v>3</v>
      </c>
      <c r="D572" s="213">
        <v>2</v>
      </c>
      <c r="E572" s="215"/>
      <c r="F572" s="215"/>
      <c r="G572" s="216"/>
      <c r="H572" s="215">
        <v>101</v>
      </c>
      <c r="I572" s="215">
        <v>907</v>
      </c>
      <c r="J572" s="217" t="s">
        <v>596</v>
      </c>
    </row>
    <row r="573" spans="1:10" ht="12.75">
      <c r="A573" s="220">
        <v>101908</v>
      </c>
      <c r="B573" s="213" t="s">
        <v>599</v>
      </c>
      <c r="C573" s="213">
        <v>3</v>
      </c>
      <c r="D573" s="213">
        <v>3</v>
      </c>
      <c r="E573" s="215"/>
      <c r="F573" s="215"/>
      <c r="G573" s="216"/>
      <c r="H573" s="215">
        <v>101</v>
      </c>
      <c r="I573" s="215">
        <v>908</v>
      </c>
      <c r="J573" s="217" t="s">
        <v>598</v>
      </c>
    </row>
    <row r="574" spans="1:10" ht="12.75">
      <c r="A574" s="220">
        <v>101909</v>
      </c>
      <c r="B574" s="213" t="s">
        <v>601</v>
      </c>
      <c r="C574" s="213">
        <v>1</v>
      </c>
      <c r="D574" s="213">
        <v>2</v>
      </c>
      <c r="E574" s="215"/>
      <c r="F574" s="215"/>
      <c r="G574" s="216"/>
      <c r="H574" s="215">
        <v>101</v>
      </c>
      <c r="I574" s="215">
        <v>909</v>
      </c>
      <c r="J574" s="217" t="s">
        <v>600</v>
      </c>
    </row>
    <row r="575" spans="1:10" ht="12.75">
      <c r="A575" s="220">
        <v>101910</v>
      </c>
      <c r="B575" s="213" t="s">
        <v>603</v>
      </c>
      <c r="C575" s="213">
        <v>2</v>
      </c>
      <c r="D575" s="213">
        <v>2</v>
      </c>
      <c r="E575" s="215"/>
      <c r="F575" s="215"/>
      <c r="G575" s="216"/>
      <c r="H575" s="215">
        <v>101</v>
      </c>
      <c r="I575" s="215">
        <v>910</v>
      </c>
      <c r="J575" s="217" t="s">
        <v>602</v>
      </c>
    </row>
    <row r="576" spans="1:10" ht="12.75">
      <c r="A576" s="220">
        <v>101911</v>
      </c>
      <c r="B576" s="213" t="s">
        <v>605</v>
      </c>
      <c r="C576" s="213">
        <v>3</v>
      </c>
      <c r="D576" s="213">
        <v>3</v>
      </c>
      <c r="E576" s="215"/>
      <c r="F576" s="215"/>
      <c r="G576" s="216"/>
      <c r="H576" s="215">
        <v>101</v>
      </c>
      <c r="I576" s="215">
        <v>911</v>
      </c>
      <c r="J576" s="217" t="s">
        <v>604</v>
      </c>
    </row>
    <row r="577" spans="1:10" ht="12.75">
      <c r="A577" s="220">
        <v>101912</v>
      </c>
      <c r="B577" s="213" t="s">
        <v>607</v>
      </c>
      <c r="C577" s="213">
        <v>3</v>
      </c>
      <c r="D577" s="213">
        <v>3</v>
      </c>
      <c r="E577" s="215"/>
      <c r="F577" s="215"/>
      <c r="G577" s="216"/>
      <c r="H577" s="215">
        <v>101</v>
      </c>
      <c r="I577" s="215">
        <v>912</v>
      </c>
      <c r="J577" s="217" t="s">
        <v>606</v>
      </c>
    </row>
    <row r="578" spans="1:10" ht="12.75">
      <c r="A578" s="220">
        <v>101913</v>
      </c>
      <c r="B578" s="213" t="s">
        <v>609</v>
      </c>
      <c r="C578" s="213">
        <v>2</v>
      </c>
      <c r="D578" s="213">
        <v>2</v>
      </c>
      <c r="E578" s="215"/>
      <c r="F578" s="215"/>
      <c r="G578" s="216"/>
      <c r="H578" s="215">
        <v>101</v>
      </c>
      <c r="I578" s="215">
        <v>913</v>
      </c>
      <c r="J578" s="217" t="s">
        <v>608</v>
      </c>
    </row>
    <row r="579" spans="1:10" ht="12.75">
      <c r="A579" s="220">
        <v>101914</v>
      </c>
      <c r="B579" s="213" t="s">
        <v>611</v>
      </c>
      <c r="C579" s="213">
        <v>2</v>
      </c>
      <c r="D579" s="213">
        <v>2</v>
      </c>
      <c r="E579" s="215"/>
      <c r="F579" s="215"/>
      <c r="G579" s="216"/>
      <c r="H579" s="215">
        <v>101</v>
      </c>
      <c r="I579" s="215">
        <v>914</v>
      </c>
      <c r="J579" s="217" t="s">
        <v>610</v>
      </c>
    </row>
    <row r="580" spans="1:10" ht="12.75">
      <c r="A580" s="220">
        <v>101915</v>
      </c>
      <c r="B580" s="213" t="s">
        <v>613</v>
      </c>
      <c r="C580" s="213">
        <v>2</v>
      </c>
      <c r="D580" s="213">
        <v>2</v>
      </c>
      <c r="E580" s="215"/>
      <c r="F580" s="215"/>
      <c r="G580" s="216"/>
      <c r="H580" s="215">
        <v>101</v>
      </c>
      <c r="I580" s="215">
        <v>915</v>
      </c>
      <c r="J580" s="217" t="s">
        <v>612</v>
      </c>
    </row>
    <row r="581" spans="1:10" ht="12.75">
      <c r="A581" s="220">
        <v>101916</v>
      </c>
      <c r="B581" s="213" t="s">
        <v>615</v>
      </c>
      <c r="C581" s="213">
        <v>3</v>
      </c>
      <c r="D581" s="213">
        <v>3</v>
      </c>
      <c r="E581" s="215"/>
      <c r="F581" s="215"/>
      <c r="G581" s="216"/>
      <c r="H581" s="215">
        <v>101</v>
      </c>
      <c r="I581" s="215">
        <v>916</v>
      </c>
      <c r="J581" s="217" t="s">
        <v>614</v>
      </c>
    </row>
    <row r="582" spans="1:10" ht="12.75">
      <c r="A582" s="220">
        <v>101917</v>
      </c>
      <c r="B582" s="213" t="s">
        <v>617</v>
      </c>
      <c r="C582" s="213">
        <v>2</v>
      </c>
      <c r="D582" s="213">
        <v>2</v>
      </c>
      <c r="E582" s="215"/>
      <c r="F582" s="215"/>
      <c r="G582" s="216"/>
      <c r="H582" s="215">
        <v>101</v>
      </c>
      <c r="I582" s="215">
        <v>917</v>
      </c>
      <c r="J582" s="217" t="s">
        <v>616</v>
      </c>
    </row>
    <row r="583" spans="1:10" ht="12.75">
      <c r="A583" s="220">
        <v>101919</v>
      </c>
      <c r="B583" s="213" t="s">
        <v>619</v>
      </c>
      <c r="C583" s="213">
        <v>2</v>
      </c>
      <c r="D583" s="213">
        <v>2</v>
      </c>
      <c r="E583" s="215"/>
      <c r="F583" s="215"/>
      <c r="G583" s="216"/>
      <c r="H583" s="215">
        <v>101</v>
      </c>
      <c r="I583" s="215">
        <v>919</v>
      </c>
      <c r="J583" s="217" t="s">
        <v>618</v>
      </c>
    </row>
    <row r="584" spans="1:10" ht="12.75">
      <c r="A584" s="220">
        <v>101920</v>
      </c>
      <c r="B584" s="213" t="s">
        <v>621</v>
      </c>
      <c r="C584" s="213">
        <v>3</v>
      </c>
      <c r="D584" s="213">
        <v>3</v>
      </c>
      <c r="E584" s="215"/>
      <c r="F584" s="215"/>
      <c r="G584" s="216"/>
      <c r="H584" s="215">
        <v>101</v>
      </c>
      <c r="I584" s="215">
        <v>920</v>
      </c>
      <c r="J584" s="217" t="s">
        <v>620</v>
      </c>
    </row>
    <row r="585" spans="1:10" ht="12.75">
      <c r="A585" s="220">
        <v>101921</v>
      </c>
      <c r="B585" s="213" t="s">
        <v>623</v>
      </c>
      <c r="C585" s="213">
        <v>3</v>
      </c>
      <c r="D585" s="213">
        <v>3</v>
      </c>
      <c r="E585" s="215"/>
      <c r="F585" s="215"/>
      <c r="G585" s="216"/>
      <c r="H585" s="215">
        <v>101</v>
      </c>
      <c r="I585" s="215">
        <v>921</v>
      </c>
      <c r="J585" s="217" t="s">
        <v>622</v>
      </c>
    </row>
    <row r="586" spans="1:10" ht="12.75">
      <c r="A586" s="220">
        <v>101924</v>
      </c>
      <c r="B586" s="213" t="s">
        <v>625</v>
      </c>
      <c r="C586" s="213">
        <v>3</v>
      </c>
      <c r="D586" s="213">
        <v>3</v>
      </c>
      <c r="E586" s="215"/>
      <c r="F586" s="215"/>
      <c r="G586" s="216"/>
      <c r="H586" s="215">
        <v>101</v>
      </c>
      <c r="I586" s="215">
        <v>924</v>
      </c>
      <c r="J586" s="217" t="s">
        <v>624</v>
      </c>
    </row>
    <row r="587" spans="1:10" ht="12.75">
      <c r="A587" s="220">
        <v>101925</v>
      </c>
      <c r="B587" s="213" t="s">
        <v>627</v>
      </c>
      <c r="C587" s="213">
        <v>2</v>
      </c>
      <c r="D587" s="213">
        <v>2</v>
      </c>
      <c r="E587" s="215"/>
      <c r="F587" s="215"/>
      <c r="G587" s="216"/>
      <c r="H587" s="215">
        <v>101</v>
      </c>
      <c r="I587" s="215">
        <v>925</v>
      </c>
      <c r="J587" s="217" t="s">
        <v>626</v>
      </c>
    </row>
    <row r="588" spans="1:10" ht="12.75">
      <c r="A588" s="220">
        <v>101950</v>
      </c>
      <c r="B588" s="213" t="s">
        <v>158</v>
      </c>
      <c r="C588" s="213">
        <v>4</v>
      </c>
      <c r="D588" s="213">
        <v>4</v>
      </c>
      <c r="E588" s="215"/>
      <c r="F588" s="215"/>
      <c r="G588" s="216"/>
      <c r="H588" s="215">
        <v>101</v>
      </c>
      <c r="I588" s="215">
        <v>950</v>
      </c>
      <c r="J588" s="217" t="s">
        <v>1120</v>
      </c>
    </row>
    <row r="589" spans="1:10" ht="12.75">
      <c r="A589" s="220">
        <v>102801</v>
      </c>
      <c r="B589" s="215"/>
      <c r="C589" s="213">
        <v>4</v>
      </c>
      <c r="D589" s="213">
        <v>4</v>
      </c>
      <c r="E589" s="215"/>
      <c r="F589" s="215"/>
      <c r="G589" s="216"/>
      <c r="H589" s="215">
        <v>102</v>
      </c>
      <c r="I589" s="215">
        <v>801</v>
      </c>
      <c r="J589" s="217" t="s">
        <v>1121</v>
      </c>
    </row>
    <row r="590" spans="1:10" ht="12.75">
      <c r="A590" s="220">
        <v>102901</v>
      </c>
      <c r="B590" s="213" t="s">
        <v>629</v>
      </c>
      <c r="C590" s="213">
        <v>3</v>
      </c>
      <c r="D590" s="213">
        <v>3</v>
      </c>
      <c r="E590" s="215"/>
      <c r="F590" s="215"/>
      <c r="G590" s="216"/>
      <c r="H590" s="215">
        <v>102</v>
      </c>
      <c r="I590" s="215">
        <v>901</v>
      </c>
      <c r="J590" s="217" t="s">
        <v>628</v>
      </c>
    </row>
    <row r="591" spans="1:10" ht="12.75">
      <c r="A591" s="220">
        <v>102902</v>
      </c>
      <c r="B591" s="213" t="s">
        <v>631</v>
      </c>
      <c r="C591" s="213">
        <v>3</v>
      </c>
      <c r="D591" s="213">
        <v>3</v>
      </c>
      <c r="E591" s="215"/>
      <c r="F591" s="215"/>
      <c r="G591" s="216"/>
      <c r="H591" s="215">
        <v>102</v>
      </c>
      <c r="I591" s="215">
        <v>902</v>
      </c>
      <c r="J591" s="217" t="s">
        <v>630</v>
      </c>
    </row>
    <row r="592" spans="1:10" ht="12.75">
      <c r="A592" s="220">
        <v>102903</v>
      </c>
      <c r="B592" s="213" t="s">
        <v>633</v>
      </c>
      <c r="C592" s="213">
        <v>3</v>
      </c>
      <c r="D592" s="213">
        <v>3</v>
      </c>
      <c r="E592" s="215"/>
      <c r="F592" s="215"/>
      <c r="G592" s="216"/>
      <c r="H592" s="215">
        <v>102</v>
      </c>
      <c r="I592" s="215">
        <v>903</v>
      </c>
      <c r="J592" s="217" t="s">
        <v>632</v>
      </c>
    </row>
    <row r="593" spans="1:10" ht="12.75">
      <c r="A593" s="220">
        <v>102904</v>
      </c>
      <c r="B593" s="213" t="s">
        <v>635</v>
      </c>
      <c r="C593" s="213">
        <v>3</v>
      </c>
      <c r="D593" s="213">
        <v>3</v>
      </c>
      <c r="E593" s="215"/>
      <c r="F593" s="215"/>
      <c r="G593" s="216"/>
      <c r="H593" s="215">
        <v>102</v>
      </c>
      <c r="I593" s="215">
        <v>904</v>
      </c>
      <c r="J593" s="217" t="s">
        <v>634</v>
      </c>
    </row>
    <row r="594" spans="1:10" ht="12.75">
      <c r="A594" s="220">
        <v>102905</v>
      </c>
      <c r="B594" s="213" t="s">
        <v>637</v>
      </c>
      <c r="C594" s="213">
        <v>2</v>
      </c>
      <c r="D594" s="213">
        <v>2</v>
      </c>
      <c r="E594" s="215"/>
      <c r="F594" s="215"/>
      <c r="G594" s="216"/>
      <c r="H594" s="215">
        <v>102</v>
      </c>
      <c r="I594" s="215">
        <v>905</v>
      </c>
      <c r="J594" s="217" t="s">
        <v>636</v>
      </c>
    </row>
    <row r="595" spans="1:10" ht="12.75">
      <c r="A595" s="220">
        <v>102906</v>
      </c>
      <c r="B595" s="213" t="s">
        <v>639</v>
      </c>
      <c r="C595" s="213">
        <v>3</v>
      </c>
      <c r="D595" s="213">
        <v>3</v>
      </c>
      <c r="E595" s="215"/>
      <c r="F595" s="215"/>
      <c r="G595" s="216"/>
      <c r="H595" s="215">
        <v>102</v>
      </c>
      <c r="I595" s="215">
        <v>906</v>
      </c>
      <c r="J595" s="217" t="s">
        <v>638</v>
      </c>
    </row>
    <row r="596" spans="1:10" ht="12.75">
      <c r="A596" s="220">
        <v>103901</v>
      </c>
      <c r="B596" s="213" t="s">
        <v>641</v>
      </c>
      <c r="C596" s="213">
        <v>3</v>
      </c>
      <c r="D596" s="213">
        <v>3</v>
      </c>
      <c r="E596" s="215"/>
      <c r="F596" s="215"/>
      <c r="G596" s="216"/>
      <c r="H596" s="215">
        <v>103</v>
      </c>
      <c r="I596" s="215">
        <v>901</v>
      </c>
      <c r="J596" s="217" t="s">
        <v>640</v>
      </c>
    </row>
    <row r="597" spans="1:10" ht="12.75">
      <c r="A597" s="220">
        <v>103902</v>
      </c>
      <c r="B597" s="213" t="s">
        <v>643</v>
      </c>
      <c r="C597" s="213">
        <v>3</v>
      </c>
      <c r="D597" s="213">
        <v>3</v>
      </c>
      <c r="E597" s="215"/>
      <c r="F597" s="215"/>
      <c r="G597" s="216"/>
      <c r="H597" s="215">
        <v>103</v>
      </c>
      <c r="I597" s="215">
        <v>902</v>
      </c>
      <c r="J597" s="217" t="s">
        <v>642</v>
      </c>
    </row>
    <row r="598" spans="1:10" ht="12.75">
      <c r="A598" s="220">
        <v>104901</v>
      </c>
      <c r="B598" s="213" t="s">
        <v>645</v>
      </c>
      <c r="C598" s="213">
        <v>2</v>
      </c>
      <c r="D598" s="213">
        <v>2</v>
      </c>
      <c r="E598" s="215"/>
      <c r="F598" s="215"/>
      <c r="G598" s="216"/>
      <c r="H598" s="215">
        <v>104</v>
      </c>
      <c r="I598" s="215">
        <v>901</v>
      </c>
      <c r="J598" s="217" t="s">
        <v>644</v>
      </c>
    </row>
    <row r="599" spans="1:10" ht="12.75">
      <c r="A599" s="220">
        <v>104903</v>
      </c>
      <c r="B599" s="213" t="s">
        <v>649</v>
      </c>
      <c r="C599" s="213">
        <v>2</v>
      </c>
      <c r="D599" s="213">
        <v>2</v>
      </c>
      <c r="E599" s="215"/>
      <c r="F599" s="215"/>
      <c r="G599" s="216"/>
      <c r="H599" s="215">
        <v>104</v>
      </c>
      <c r="I599" s="215">
        <v>903</v>
      </c>
      <c r="J599" s="217" t="s">
        <v>648</v>
      </c>
    </row>
    <row r="600" spans="1:10" ht="12.75">
      <c r="A600" s="220">
        <v>104907</v>
      </c>
      <c r="B600" s="213" t="s">
        <v>651</v>
      </c>
      <c r="C600" s="213">
        <v>3</v>
      </c>
      <c r="D600" s="213">
        <v>3</v>
      </c>
      <c r="E600" s="215"/>
      <c r="F600" s="215"/>
      <c r="G600" s="216"/>
      <c r="H600" s="215">
        <v>104</v>
      </c>
      <c r="I600" s="215">
        <v>907</v>
      </c>
      <c r="J600" s="217" t="s">
        <v>650</v>
      </c>
    </row>
    <row r="601" spans="1:10" ht="12.75">
      <c r="A601" s="220">
        <v>105801</v>
      </c>
      <c r="B601" s="213" t="s">
        <v>159</v>
      </c>
      <c r="C601" s="213">
        <v>4</v>
      </c>
      <c r="D601" s="213">
        <v>4</v>
      </c>
      <c r="E601" s="215"/>
      <c r="F601" s="215"/>
      <c r="G601" s="216"/>
      <c r="H601" s="215">
        <v>105</v>
      </c>
      <c r="I601" s="215">
        <v>801</v>
      </c>
      <c r="J601" s="217" t="s">
        <v>1122</v>
      </c>
    </row>
    <row r="602" spans="1:10" ht="12.75">
      <c r="A602" s="220">
        <v>105802</v>
      </c>
      <c r="B602" s="213" t="s">
        <v>160</v>
      </c>
      <c r="C602" s="213">
        <v>4</v>
      </c>
      <c r="D602" s="213">
        <v>4</v>
      </c>
      <c r="E602" s="215"/>
      <c r="F602" s="215"/>
      <c r="G602" s="216"/>
      <c r="H602" s="215">
        <v>105</v>
      </c>
      <c r="I602" s="215">
        <v>802</v>
      </c>
      <c r="J602" s="217" t="s">
        <v>1123</v>
      </c>
    </row>
    <row r="603" spans="1:10" ht="12.75">
      <c r="A603" s="220">
        <v>105902</v>
      </c>
      <c r="B603" s="213" t="s">
        <v>161</v>
      </c>
      <c r="C603" s="213">
        <v>3</v>
      </c>
      <c r="D603" s="213">
        <v>3</v>
      </c>
      <c r="E603" s="215"/>
      <c r="F603" s="215"/>
      <c r="G603" s="216"/>
      <c r="H603" s="215">
        <v>105</v>
      </c>
      <c r="I603" s="215">
        <v>902</v>
      </c>
      <c r="J603" s="217" t="s">
        <v>652</v>
      </c>
    </row>
    <row r="604" spans="1:10" ht="12.75">
      <c r="A604" s="220">
        <v>105904</v>
      </c>
      <c r="B604" s="213" t="s">
        <v>655</v>
      </c>
      <c r="C604" s="213">
        <v>3</v>
      </c>
      <c r="D604" s="213">
        <v>3</v>
      </c>
      <c r="E604" s="215"/>
      <c r="F604" s="215"/>
      <c r="G604" s="216"/>
      <c r="H604" s="215">
        <v>105</v>
      </c>
      <c r="I604" s="215">
        <v>904</v>
      </c>
      <c r="J604" s="217" t="s">
        <v>654</v>
      </c>
    </row>
    <row r="605" spans="1:10" ht="12.75">
      <c r="A605" s="220">
        <v>105905</v>
      </c>
      <c r="B605" s="213" t="s">
        <v>657</v>
      </c>
      <c r="C605" s="213">
        <v>3</v>
      </c>
      <c r="D605" s="213">
        <v>3</v>
      </c>
      <c r="E605" s="215"/>
      <c r="F605" s="215"/>
      <c r="G605" s="216"/>
      <c r="H605" s="215">
        <v>105</v>
      </c>
      <c r="I605" s="215">
        <v>905</v>
      </c>
      <c r="J605" s="217" t="s">
        <v>656</v>
      </c>
    </row>
    <row r="606" spans="1:10" ht="12.75">
      <c r="A606" s="220">
        <v>105906</v>
      </c>
      <c r="B606" s="213" t="s">
        <v>162</v>
      </c>
      <c r="C606" s="213">
        <v>2</v>
      </c>
      <c r="D606" s="213">
        <v>2</v>
      </c>
      <c r="E606" s="215"/>
      <c r="F606" s="215"/>
      <c r="G606" s="216"/>
      <c r="H606" s="215">
        <v>105</v>
      </c>
      <c r="I606" s="215">
        <v>906</v>
      </c>
      <c r="J606" s="217" t="s">
        <v>658</v>
      </c>
    </row>
    <row r="607" spans="1:10" ht="12.75">
      <c r="A607" s="220">
        <v>106901</v>
      </c>
      <c r="B607" s="213" t="s">
        <v>661</v>
      </c>
      <c r="C607" s="213">
        <v>3</v>
      </c>
      <c r="D607" s="213">
        <v>3</v>
      </c>
      <c r="E607" s="215"/>
      <c r="F607" s="215"/>
      <c r="G607" s="216"/>
      <c r="H607" s="215">
        <v>106</v>
      </c>
      <c r="I607" s="215">
        <v>901</v>
      </c>
      <c r="J607" s="217" t="s">
        <v>660</v>
      </c>
    </row>
    <row r="608" spans="1:10" ht="12.75">
      <c r="A608" s="220">
        <v>107901</v>
      </c>
      <c r="B608" s="213" t="s">
        <v>663</v>
      </c>
      <c r="C608" s="213">
        <v>2</v>
      </c>
      <c r="D608" s="213">
        <v>2</v>
      </c>
      <c r="E608" s="215"/>
      <c r="F608" s="215"/>
      <c r="G608" s="216"/>
      <c r="H608" s="215">
        <v>107</v>
      </c>
      <c r="I608" s="215">
        <v>901</v>
      </c>
      <c r="J608" s="217" t="s">
        <v>662</v>
      </c>
    </row>
    <row r="609" spans="1:10" ht="12.75">
      <c r="A609" s="220">
        <v>107902</v>
      </c>
      <c r="B609" s="213" t="s">
        <v>665</v>
      </c>
      <c r="C609" s="213">
        <v>2</v>
      </c>
      <c r="D609" s="213">
        <v>2</v>
      </c>
      <c r="E609" s="215"/>
      <c r="F609" s="215"/>
      <c r="G609" s="216"/>
      <c r="H609" s="215">
        <v>107</v>
      </c>
      <c r="I609" s="215">
        <v>902</v>
      </c>
      <c r="J609" s="217" t="s">
        <v>664</v>
      </c>
    </row>
    <row r="610" spans="1:10" ht="12.75">
      <c r="A610" s="220">
        <v>107904</v>
      </c>
      <c r="B610" s="213" t="s">
        <v>667</v>
      </c>
      <c r="C610" s="213">
        <v>3</v>
      </c>
      <c r="D610" s="213">
        <v>3</v>
      </c>
      <c r="E610" s="215"/>
      <c r="F610" s="215"/>
      <c r="G610" s="216"/>
      <c r="H610" s="215">
        <v>107</v>
      </c>
      <c r="I610" s="215">
        <v>904</v>
      </c>
      <c r="J610" s="217" t="s">
        <v>666</v>
      </c>
    </row>
    <row r="611" spans="1:10" ht="12.75">
      <c r="A611" s="220">
        <v>107905</v>
      </c>
      <c r="B611" s="213" t="s">
        <v>669</v>
      </c>
      <c r="C611" s="213">
        <v>2</v>
      </c>
      <c r="D611" s="213">
        <v>2</v>
      </c>
      <c r="E611" s="215"/>
      <c r="F611" s="215"/>
      <c r="G611" s="216"/>
      <c r="H611" s="215">
        <v>107</v>
      </c>
      <c r="I611" s="215">
        <v>905</v>
      </c>
      <c r="J611" s="217" t="s">
        <v>668</v>
      </c>
    </row>
    <row r="612" spans="1:10" ht="12.75">
      <c r="A612" s="220">
        <v>107906</v>
      </c>
      <c r="B612" s="213" t="s">
        <v>671</v>
      </c>
      <c r="C612" s="213">
        <v>3</v>
      </c>
      <c r="D612" s="213">
        <v>3</v>
      </c>
      <c r="E612" s="215"/>
      <c r="F612" s="215"/>
      <c r="G612" s="216"/>
      <c r="H612" s="215">
        <v>107</v>
      </c>
      <c r="I612" s="215">
        <v>906</v>
      </c>
      <c r="J612" s="217" t="s">
        <v>670</v>
      </c>
    </row>
    <row r="613" spans="1:10" ht="12.75">
      <c r="A613" s="220">
        <v>107907</v>
      </c>
      <c r="B613" s="213" t="s">
        <v>673</v>
      </c>
      <c r="C613" s="213">
        <v>2</v>
      </c>
      <c r="D613" s="213">
        <v>2</v>
      </c>
      <c r="E613" s="215"/>
      <c r="F613" s="215"/>
      <c r="G613" s="216"/>
      <c r="H613" s="215">
        <v>107</v>
      </c>
      <c r="I613" s="215">
        <v>907</v>
      </c>
      <c r="J613" s="217" t="s">
        <v>672</v>
      </c>
    </row>
    <row r="614" spans="1:10" ht="12.75">
      <c r="A614" s="220">
        <v>107908</v>
      </c>
      <c r="B614" s="213" t="s">
        <v>675</v>
      </c>
      <c r="C614" s="213">
        <v>2</v>
      </c>
      <c r="D614" s="213">
        <v>2</v>
      </c>
      <c r="E614" s="215"/>
      <c r="F614" s="215"/>
      <c r="G614" s="216"/>
      <c r="H614" s="215">
        <v>107</v>
      </c>
      <c r="I614" s="215">
        <v>908</v>
      </c>
      <c r="J614" s="217" t="s">
        <v>674</v>
      </c>
    </row>
    <row r="615" spans="1:10" ht="12.75">
      <c r="A615" s="220">
        <v>107910</v>
      </c>
      <c r="B615" s="213" t="s">
        <v>677</v>
      </c>
      <c r="C615" s="213">
        <v>3</v>
      </c>
      <c r="D615" s="213">
        <v>3</v>
      </c>
      <c r="E615" s="215"/>
      <c r="F615" s="215"/>
      <c r="G615" s="216"/>
      <c r="H615" s="215">
        <v>107</v>
      </c>
      <c r="I615" s="215">
        <v>910</v>
      </c>
      <c r="J615" s="217" t="s">
        <v>676</v>
      </c>
    </row>
    <row r="616" spans="1:10" ht="12.75">
      <c r="A616" s="220">
        <v>108801</v>
      </c>
      <c r="B616" s="213" t="s">
        <v>163</v>
      </c>
      <c r="C616" s="213">
        <v>4</v>
      </c>
      <c r="D616" s="213">
        <v>4</v>
      </c>
      <c r="E616" s="215"/>
      <c r="F616" s="215"/>
      <c r="G616" s="216"/>
      <c r="H616" s="215">
        <v>108</v>
      </c>
      <c r="I616" s="215">
        <v>801</v>
      </c>
      <c r="J616" s="217" t="s">
        <v>1124</v>
      </c>
    </row>
    <row r="617" spans="1:10" ht="12.75">
      <c r="A617" s="220">
        <v>108802</v>
      </c>
      <c r="B617" s="213" t="s">
        <v>164</v>
      </c>
      <c r="C617" s="213">
        <v>4</v>
      </c>
      <c r="D617" s="213">
        <v>4</v>
      </c>
      <c r="E617" s="215"/>
      <c r="F617" s="215"/>
      <c r="G617" s="216"/>
      <c r="H617" s="215">
        <v>108</v>
      </c>
      <c r="I617" s="215">
        <v>802</v>
      </c>
      <c r="J617" s="217" t="s">
        <v>1125</v>
      </c>
    </row>
    <row r="618" spans="1:10" ht="12.75">
      <c r="A618" s="220">
        <v>108803</v>
      </c>
      <c r="B618" s="215"/>
      <c r="C618" s="213">
        <v>4</v>
      </c>
      <c r="D618" s="213">
        <v>4</v>
      </c>
      <c r="E618" s="215"/>
      <c r="F618" s="215"/>
      <c r="G618" s="216"/>
      <c r="H618" s="215">
        <v>108</v>
      </c>
      <c r="I618" s="215">
        <v>803</v>
      </c>
      <c r="J618" s="217" t="s">
        <v>1126</v>
      </c>
    </row>
    <row r="619" spans="1:10" ht="12.75">
      <c r="A619" s="220">
        <v>108804</v>
      </c>
      <c r="B619" s="213" t="s">
        <v>165</v>
      </c>
      <c r="C619" s="213">
        <v>4</v>
      </c>
      <c r="D619" s="213">
        <v>4</v>
      </c>
      <c r="E619" s="215"/>
      <c r="F619" s="215"/>
      <c r="G619" s="216"/>
      <c r="H619" s="215">
        <v>108</v>
      </c>
      <c r="I619" s="215">
        <v>804</v>
      </c>
      <c r="J619" s="217" t="s">
        <v>1127</v>
      </c>
    </row>
    <row r="620" spans="1:10" ht="12.75">
      <c r="A620" s="220">
        <v>108805</v>
      </c>
      <c r="B620" s="215"/>
      <c r="C620" s="213">
        <v>4</v>
      </c>
      <c r="D620" s="213">
        <v>4</v>
      </c>
      <c r="E620" s="215"/>
      <c r="F620" s="215"/>
      <c r="G620" s="216"/>
      <c r="H620" s="215">
        <v>108</v>
      </c>
      <c r="I620" s="215">
        <v>805</v>
      </c>
      <c r="J620" s="217" t="s">
        <v>1128</v>
      </c>
    </row>
    <row r="621" spans="1:10" ht="12.75">
      <c r="A621" s="220">
        <v>108807</v>
      </c>
      <c r="B621" s="213" t="s">
        <v>166</v>
      </c>
      <c r="C621" s="213">
        <v>4</v>
      </c>
      <c r="D621" s="213">
        <v>4</v>
      </c>
      <c r="E621" s="215"/>
      <c r="F621" s="215"/>
      <c r="G621" s="216"/>
      <c r="H621" s="215">
        <v>108</v>
      </c>
      <c r="I621" s="215">
        <v>807</v>
      </c>
      <c r="J621" s="217" t="s">
        <v>1129</v>
      </c>
    </row>
    <row r="622" spans="1:10" ht="12.75">
      <c r="A622" s="220">
        <v>108808</v>
      </c>
      <c r="B622" s="213" t="s">
        <v>167</v>
      </c>
      <c r="C622" s="213">
        <v>4</v>
      </c>
      <c r="D622" s="213">
        <v>4</v>
      </c>
      <c r="E622" s="215"/>
      <c r="F622" s="215"/>
      <c r="G622" s="216"/>
      <c r="H622" s="215">
        <v>108</v>
      </c>
      <c r="I622" s="215">
        <v>808</v>
      </c>
      <c r="J622" s="217" t="s">
        <v>1130</v>
      </c>
    </row>
    <row r="623" spans="1:10" ht="12.75">
      <c r="A623" s="220">
        <v>108902</v>
      </c>
      <c r="B623" s="213" t="s">
        <v>168</v>
      </c>
      <c r="C623" s="213">
        <v>1</v>
      </c>
      <c r="D623" s="213">
        <v>1</v>
      </c>
      <c r="E623" s="215"/>
      <c r="F623" s="215"/>
      <c r="G623" s="216"/>
      <c r="H623" s="215">
        <v>108</v>
      </c>
      <c r="I623" s="215">
        <v>902</v>
      </c>
      <c r="J623" s="217" t="s">
        <v>678</v>
      </c>
    </row>
    <row r="624" spans="1:10" ht="12.75">
      <c r="A624" s="220">
        <v>108903</v>
      </c>
      <c r="B624" s="213" t="s">
        <v>681</v>
      </c>
      <c r="C624" s="213">
        <v>1</v>
      </c>
      <c r="D624" s="213">
        <v>1</v>
      </c>
      <c r="E624" s="215"/>
      <c r="F624" s="215"/>
      <c r="G624" s="216"/>
      <c r="H624" s="215">
        <v>108</v>
      </c>
      <c r="I624" s="215">
        <v>903</v>
      </c>
      <c r="J624" s="217" t="s">
        <v>680</v>
      </c>
    </row>
    <row r="625" spans="1:10" ht="12.75">
      <c r="A625" s="220">
        <v>108904</v>
      </c>
      <c r="B625" s="213" t="s">
        <v>169</v>
      </c>
      <c r="C625" s="213">
        <v>1</v>
      </c>
      <c r="D625" s="213">
        <v>1</v>
      </c>
      <c r="E625" s="215"/>
      <c r="F625" s="215"/>
      <c r="G625" s="216"/>
      <c r="H625" s="215">
        <v>108</v>
      </c>
      <c r="I625" s="215">
        <v>904</v>
      </c>
      <c r="J625" s="217" t="s">
        <v>682</v>
      </c>
    </row>
    <row r="626" spans="1:10" ht="12.75">
      <c r="A626" s="220">
        <v>108905</v>
      </c>
      <c r="B626" s="213" t="s">
        <v>685</v>
      </c>
      <c r="C626" s="213">
        <v>1</v>
      </c>
      <c r="D626" s="213">
        <v>1</v>
      </c>
      <c r="E626" s="215"/>
      <c r="F626" s="215"/>
      <c r="G626" s="216"/>
      <c r="H626" s="215">
        <v>108</v>
      </c>
      <c r="I626" s="215">
        <v>905</v>
      </c>
      <c r="J626" s="217" t="s">
        <v>684</v>
      </c>
    </row>
    <row r="627" spans="1:10" ht="12.75">
      <c r="A627" s="220">
        <v>108906</v>
      </c>
      <c r="B627" s="213" t="s">
        <v>687</v>
      </c>
      <c r="C627" s="213">
        <v>2</v>
      </c>
      <c r="D627" s="213">
        <v>2</v>
      </c>
      <c r="E627" s="215"/>
      <c r="F627" s="215"/>
      <c r="G627" s="216"/>
      <c r="H627" s="215">
        <v>108</v>
      </c>
      <c r="I627" s="215">
        <v>906</v>
      </c>
      <c r="J627" s="217" t="s">
        <v>686</v>
      </c>
    </row>
    <row r="628" spans="1:10" ht="12.75">
      <c r="A628" s="220">
        <v>108907</v>
      </c>
      <c r="B628" s="213" t="s">
        <v>689</v>
      </c>
      <c r="C628" s="213">
        <v>1</v>
      </c>
      <c r="D628" s="213">
        <v>1</v>
      </c>
      <c r="E628" s="215"/>
      <c r="F628" s="215"/>
      <c r="G628" s="216"/>
      <c r="H628" s="215">
        <v>108</v>
      </c>
      <c r="I628" s="215">
        <v>907</v>
      </c>
      <c r="J628" s="217" t="s">
        <v>688</v>
      </c>
    </row>
    <row r="629" spans="1:10" ht="12.75">
      <c r="A629" s="220">
        <v>108908</v>
      </c>
      <c r="B629" s="213" t="s">
        <v>170</v>
      </c>
      <c r="C629" s="213">
        <v>1</v>
      </c>
      <c r="D629" s="213">
        <v>1</v>
      </c>
      <c r="E629" s="215"/>
      <c r="F629" s="215"/>
      <c r="G629" s="216"/>
      <c r="H629" s="215">
        <v>108</v>
      </c>
      <c r="I629" s="215">
        <v>908</v>
      </c>
      <c r="J629" s="217" t="s">
        <v>690</v>
      </c>
    </row>
    <row r="630" spans="1:10" ht="12.75">
      <c r="A630" s="220">
        <v>108909</v>
      </c>
      <c r="B630" s="213" t="s">
        <v>693</v>
      </c>
      <c r="C630" s="213">
        <v>1</v>
      </c>
      <c r="D630" s="213">
        <v>1</v>
      </c>
      <c r="E630" s="215"/>
      <c r="F630" s="215"/>
      <c r="G630" s="216"/>
      <c r="H630" s="215">
        <v>108</v>
      </c>
      <c r="I630" s="215">
        <v>909</v>
      </c>
      <c r="J630" s="217" t="s">
        <v>692</v>
      </c>
    </row>
    <row r="631" spans="1:10" ht="12.75">
      <c r="A631" s="220">
        <v>108910</v>
      </c>
      <c r="B631" s="213" t="s">
        <v>695</v>
      </c>
      <c r="C631" s="213">
        <v>1</v>
      </c>
      <c r="D631" s="213">
        <v>1</v>
      </c>
      <c r="E631" s="215"/>
      <c r="F631" s="215"/>
      <c r="G631" s="216"/>
      <c r="H631" s="215">
        <v>108</v>
      </c>
      <c r="I631" s="215">
        <v>910</v>
      </c>
      <c r="J631" s="217" t="s">
        <v>694</v>
      </c>
    </row>
    <row r="632" spans="1:10" ht="12.75">
      <c r="A632" s="220">
        <v>108911</v>
      </c>
      <c r="B632" s="213" t="s">
        <v>697</v>
      </c>
      <c r="C632" s="213">
        <v>2</v>
      </c>
      <c r="D632" s="213">
        <v>2</v>
      </c>
      <c r="E632" s="215"/>
      <c r="F632" s="215"/>
      <c r="G632" s="216"/>
      <c r="H632" s="215">
        <v>108</v>
      </c>
      <c r="I632" s="215">
        <v>911</v>
      </c>
      <c r="J632" s="217" t="s">
        <v>696</v>
      </c>
    </row>
    <row r="633" spans="1:10" ht="12.75">
      <c r="A633" s="220">
        <v>108912</v>
      </c>
      <c r="B633" s="213" t="s">
        <v>699</v>
      </c>
      <c r="C633" s="213">
        <v>1</v>
      </c>
      <c r="D633" s="213">
        <v>1</v>
      </c>
      <c r="E633" s="215"/>
      <c r="F633" s="215"/>
      <c r="G633" s="216"/>
      <c r="H633" s="215">
        <v>108</v>
      </c>
      <c r="I633" s="215">
        <v>912</v>
      </c>
      <c r="J633" s="217" t="s">
        <v>698</v>
      </c>
    </row>
    <row r="634" spans="1:10" ht="12.75">
      <c r="A634" s="220">
        <v>108913</v>
      </c>
      <c r="B634" s="213" t="s">
        <v>701</v>
      </c>
      <c r="C634" s="213">
        <v>1</v>
      </c>
      <c r="D634" s="213">
        <v>1</v>
      </c>
      <c r="E634" s="215"/>
      <c r="F634" s="215"/>
      <c r="G634" s="216"/>
      <c r="H634" s="215">
        <v>108</v>
      </c>
      <c r="I634" s="215">
        <v>913</v>
      </c>
      <c r="J634" s="217" t="s">
        <v>700</v>
      </c>
    </row>
    <row r="635" spans="1:10" ht="12.75">
      <c r="A635" s="220">
        <v>108914</v>
      </c>
      <c r="B635" s="213" t="s">
        <v>703</v>
      </c>
      <c r="C635" s="213">
        <v>1</v>
      </c>
      <c r="D635" s="213">
        <v>1</v>
      </c>
      <c r="E635" s="215"/>
      <c r="F635" s="215"/>
      <c r="G635" s="216"/>
      <c r="H635" s="215">
        <v>108</v>
      </c>
      <c r="I635" s="215">
        <v>914</v>
      </c>
      <c r="J635" s="217" t="s">
        <v>702</v>
      </c>
    </row>
    <row r="636" spans="1:10" ht="12.75">
      <c r="A636" s="220">
        <v>108915</v>
      </c>
      <c r="B636" s="213" t="s">
        <v>705</v>
      </c>
      <c r="C636" s="213">
        <v>1</v>
      </c>
      <c r="D636" s="213">
        <v>1</v>
      </c>
      <c r="E636" s="215"/>
      <c r="F636" s="215"/>
      <c r="G636" s="216"/>
      <c r="H636" s="215">
        <v>108</v>
      </c>
      <c r="I636" s="215">
        <v>915</v>
      </c>
      <c r="J636" s="217" t="s">
        <v>704</v>
      </c>
    </row>
    <row r="637" spans="1:10" ht="12.75">
      <c r="A637" s="220">
        <v>108916</v>
      </c>
      <c r="B637" s="213" t="s">
        <v>2684</v>
      </c>
      <c r="C637" s="213">
        <v>1</v>
      </c>
      <c r="D637" s="213">
        <v>1</v>
      </c>
      <c r="E637" s="215"/>
      <c r="F637" s="215"/>
      <c r="G637" s="216"/>
      <c r="H637" s="215">
        <v>108</v>
      </c>
      <c r="I637" s="215">
        <v>916</v>
      </c>
      <c r="J637" s="217" t="s">
        <v>706</v>
      </c>
    </row>
    <row r="638" spans="1:10" ht="12.75">
      <c r="A638" s="220">
        <v>108917</v>
      </c>
      <c r="B638" s="213" t="s">
        <v>171</v>
      </c>
      <c r="C638" s="213">
        <v>1</v>
      </c>
      <c r="D638" s="213">
        <v>1</v>
      </c>
      <c r="E638" s="215"/>
      <c r="F638" s="215"/>
      <c r="G638" s="216"/>
      <c r="H638" s="215">
        <v>108</v>
      </c>
      <c r="I638" s="215">
        <v>917</v>
      </c>
      <c r="J638" s="217" t="s">
        <v>1131</v>
      </c>
    </row>
    <row r="639" spans="1:10" ht="12.75">
      <c r="A639" s="220">
        <v>108950</v>
      </c>
      <c r="B639" s="213" t="s">
        <v>172</v>
      </c>
      <c r="C639" s="213">
        <v>4</v>
      </c>
      <c r="D639" s="213">
        <v>4</v>
      </c>
      <c r="E639" s="215"/>
      <c r="F639" s="215"/>
      <c r="G639" s="216"/>
      <c r="H639" s="215">
        <v>108</v>
      </c>
      <c r="I639" s="215">
        <v>950</v>
      </c>
      <c r="J639" s="217" t="s">
        <v>1132</v>
      </c>
    </row>
    <row r="640" spans="1:10" ht="12.75">
      <c r="A640" s="220">
        <v>109901</v>
      </c>
      <c r="B640" s="213" t="s">
        <v>708</v>
      </c>
      <c r="C640" s="213">
        <v>1</v>
      </c>
      <c r="D640" s="213">
        <v>1</v>
      </c>
      <c r="E640" s="215"/>
      <c r="F640" s="215"/>
      <c r="G640" s="216"/>
      <c r="H640" s="215">
        <v>109</v>
      </c>
      <c r="I640" s="215">
        <v>901</v>
      </c>
      <c r="J640" s="217" t="s">
        <v>707</v>
      </c>
    </row>
    <row r="641" spans="1:10" ht="12.75">
      <c r="A641" s="220">
        <v>109902</v>
      </c>
      <c r="B641" s="213" t="s">
        <v>710</v>
      </c>
      <c r="C641" s="213">
        <v>1</v>
      </c>
      <c r="D641" s="213">
        <v>1</v>
      </c>
      <c r="E641" s="215"/>
      <c r="F641" s="215"/>
      <c r="G641" s="216"/>
      <c r="H641" s="215">
        <v>109</v>
      </c>
      <c r="I641" s="215">
        <v>902</v>
      </c>
      <c r="J641" s="217" t="s">
        <v>709</v>
      </c>
    </row>
    <row r="642" spans="1:10" ht="12.75">
      <c r="A642" s="220">
        <v>109903</v>
      </c>
      <c r="B642" s="213" t="s">
        <v>712</v>
      </c>
      <c r="C642" s="213">
        <v>1</v>
      </c>
      <c r="D642" s="213">
        <v>2</v>
      </c>
      <c r="E642" s="215"/>
      <c r="F642" s="215"/>
      <c r="G642" s="216"/>
      <c r="H642" s="215">
        <v>109</v>
      </c>
      <c r="I642" s="215">
        <v>903</v>
      </c>
      <c r="J642" s="217" t="s">
        <v>711</v>
      </c>
    </row>
    <row r="643" spans="1:10" ht="12.75">
      <c r="A643" s="220">
        <v>109904</v>
      </c>
      <c r="B643" s="213" t="s">
        <v>714</v>
      </c>
      <c r="C643" s="213">
        <v>2</v>
      </c>
      <c r="D643" s="213">
        <v>2</v>
      </c>
      <c r="E643" s="215"/>
      <c r="F643" s="215"/>
      <c r="G643" s="216"/>
      <c r="H643" s="215">
        <v>109</v>
      </c>
      <c r="I643" s="215">
        <v>904</v>
      </c>
      <c r="J643" s="217" t="s">
        <v>713</v>
      </c>
    </row>
    <row r="644" spans="1:10" ht="12.75">
      <c r="A644" s="220">
        <v>109905</v>
      </c>
      <c r="B644" s="213" t="s">
        <v>2453</v>
      </c>
      <c r="C644" s="213">
        <v>1</v>
      </c>
      <c r="D644" s="213">
        <v>1</v>
      </c>
      <c r="E644" s="215"/>
      <c r="F644" s="215"/>
      <c r="G644" s="216"/>
      <c r="H644" s="215">
        <v>109</v>
      </c>
      <c r="I644" s="215">
        <v>905</v>
      </c>
      <c r="J644" s="217" t="s">
        <v>715</v>
      </c>
    </row>
    <row r="645" spans="1:10" ht="12.75">
      <c r="A645" s="220">
        <v>109907</v>
      </c>
      <c r="B645" s="213" t="s">
        <v>717</v>
      </c>
      <c r="C645" s="213">
        <v>1</v>
      </c>
      <c r="D645" s="213">
        <v>1</v>
      </c>
      <c r="E645" s="215"/>
      <c r="F645" s="215"/>
      <c r="G645" s="216"/>
      <c r="H645" s="215">
        <v>109</v>
      </c>
      <c r="I645" s="215">
        <v>907</v>
      </c>
      <c r="J645" s="217" t="s">
        <v>716</v>
      </c>
    </row>
    <row r="646" spans="1:10" ht="12.75">
      <c r="A646" s="220">
        <v>109908</v>
      </c>
      <c r="B646" s="213" t="s">
        <v>719</v>
      </c>
      <c r="C646" s="213">
        <v>3</v>
      </c>
      <c r="D646" s="213">
        <v>2</v>
      </c>
      <c r="E646" s="215"/>
      <c r="F646" s="215"/>
      <c r="G646" s="216"/>
      <c r="H646" s="215">
        <v>109</v>
      </c>
      <c r="I646" s="215">
        <v>908</v>
      </c>
      <c r="J646" s="217" t="s">
        <v>718</v>
      </c>
    </row>
    <row r="647" spans="1:10" ht="12.75">
      <c r="A647" s="220">
        <v>109910</v>
      </c>
      <c r="B647" s="213" t="s">
        <v>721</v>
      </c>
      <c r="C647" s="213">
        <v>2</v>
      </c>
      <c r="D647" s="213">
        <v>2</v>
      </c>
      <c r="E647" s="215"/>
      <c r="F647" s="215"/>
      <c r="G647" s="216"/>
      <c r="H647" s="215">
        <v>109</v>
      </c>
      <c r="I647" s="215">
        <v>910</v>
      </c>
      <c r="J647" s="217" t="s">
        <v>720</v>
      </c>
    </row>
    <row r="648" spans="1:10" ht="12.75">
      <c r="A648" s="220">
        <v>109911</v>
      </c>
      <c r="B648" s="213" t="s">
        <v>723</v>
      </c>
      <c r="C648" s="213">
        <v>2</v>
      </c>
      <c r="D648" s="213">
        <v>2</v>
      </c>
      <c r="E648" s="215"/>
      <c r="F648" s="215"/>
      <c r="G648" s="216"/>
      <c r="H648" s="215">
        <v>109</v>
      </c>
      <c r="I648" s="215">
        <v>911</v>
      </c>
      <c r="J648" s="217" t="s">
        <v>722</v>
      </c>
    </row>
    <row r="649" spans="1:10" ht="12.75">
      <c r="A649" s="220">
        <v>109912</v>
      </c>
      <c r="B649" s="213" t="s">
        <v>725</v>
      </c>
      <c r="C649" s="213">
        <v>2</v>
      </c>
      <c r="D649" s="213">
        <v>2</v>
      </c>
      <c r="E649" s="215"/>
      <c r="F649" s="215"/>
      <c r="G649" s="216"/>
      <c r="H649" s="215">
        <v>109</v>
      </c>
      <c r="I649" s="215">
        <v>912</v>
      </c>
      <c r="J649" s="217" t="s">
        <v>724</v>
      </c>
    </row>
    <row r="650" spans="1:10" ht="12.75">
      <c r="A650" s="220">
        <v>109913</v>
      </c>
      <c r="B650" s="213" t="s">
        <v>727</v>
      </c>
      <c r="C650" s="213">
        <v>2</v>
      </c>
      <c r="D650" s="213">
        <v>2</v>
      </c>
      <c r="E650" s="215"/>
      <c r="F650" s="215"/>
      <c r="G650" s="216"/>
      <c r="H650" s="215">
        <v>109</v>
      </c>
      <c r="I650" s="215">
        <v>913</v>
      </c>
      <c r="J650" s="217" t="s">
        <v>726</v>
      </c>
    </row>
    <row r="651" spans="1:10" ht="12.75">
      <c r="A651" s="220">
        <v>109914</v>
      </c>
      <c r="B651" s="213" t="s">
        <v>729</v>
      </c>
      <c r="C651" s="213">
        <v>1</v>
      </c>
      <c r="D651" s="213">
        <v>1</v>
      </c>
      <c r="E651" s="215"/>
      <c r="F651" s="215"/>
      <c r="G651" s="216"/>
      <c r="H651" s="215">
        <v>109</v>
      </c>
      <c r="I651" s="215">
        <v>914</v>
      </c>
      <c r="J651" s="217" t="s">
        <v>728</v>
      </c>
    </row>
    <row r="652" spans="1:10" ht="12.75">
      <c r="A652" s="220">
        <v>110901</v>
      </c>
      <c r="B652" s="213" t="s">
        <v>731</v>
      </c>
      <c r="C652" s="213">
        <v>2</v>
      </c>
      <c r="D652" s="213">
        <v>2</v>
      </c>
      <c r="E652" s="215"/>
      <c r="F652" s="215"/>
      <c r="G652" s="216"/>
      <c r="H652" s="215">
        <v>110</v>
      </c>
      <c r="I652" s="215">
        <v>901</v>
      </c>
      <c r="J652" s="217" t="s">
        <v>730</v>
      </c>
    </row>
    <row r="653" spans="1:10" ht="12.75">
      <c r="A653" s="220">
        <v>110902</v>
      </c>
      <c r="B653" s="213" t="s">
        <v>733</v>
      </c>
      <c r="C653" s="213">
        <v>3</v>
      </c>
      <c r="D653" s="213">
        <v>3</v>
      </c>
      <c r="E653" s="215"/>
      <c r="F653" s="215"/>
      <c r="G653" s="216"/>
      <c r="H653" s="215">
        <v>110</v>
      </c>
      <c r="I653" s="215">
        <v>902</v>
      </c>
      <c r="J653" s="217" t="s">
        <v>732</v>
      </c>
    </row>
    <row r="654" spans="1:10" ht="12.75">
      <c r="A654" s="220">
        <v>110905</v>
      </c>
      <c r="B654" s="213" t="s">
        <v>735</v>
      </c>
      <c r="C654" s="213">
        <v>2</v>
      </c>
      <c r="D654" s="213">
        <v>2</v>
      </c>
      <c r="E654" s="215"/>
      <c r="F654" s="215"/>
      <c r="G654" s="216"/>
      <c r="H654" s="215">
        <v>110</v>
      </c>
      <c r="I654" s="215">
        <v>905</v>
      </c>
      <c r="J654" s="217" t="s">
        <v>734</v>
      </c>
    </row>
    <row r="655" spans="1:10" ht="12.75">
      <c r="A655" s="220">
        <v>110906</v>
      </c>
      <c r="B655" s="213" t="s">
        <v>737</v>
      </c>
      <c r="C655" s="213">
        <v>2</v>
      </c>
      <c r="D655" s="213">
        <v>2</v>
      </c>
      <c r="E655" s="215"/>
      <c r="F655" s="215"/>
      <c r="G655" s="216"/>
      <c r="H655" s="215">
        <v>110</v>
      </c>
      <c r="I655" s="215">
        <v>906</v>
      </c>
      <c r="J655" s="217" t="s">
        <v>736</v>
      </c>
    </row>
    <row r="656" spans="1:10" ht="12.75">
      <c r="A656" s="220">
        <v>110907</v>
      </c>
      <c r="B656" s="213" t="s">
        <v>739</v>
      </c>
      <c r="C656" s="213">
        <v>3</v>
      </c>
      <c r="D656" s="213">
        <v>3</v>
      </c>
      <c r="E656" s="215"/>
      <c r="F656" s="215"/>
      <c r="G656" s="216"/>
      <c r="H656" s="215">
        <v>110</v>
      </c>
      <c r="I656" s="215">
        <v>907</v>
      </c>
      <c r="J656" s="217" t="s">
        <v>738</v>
      </c>
    </row>
    <row r="657" spans="1:10" ht="12.75">
      <c r="A657" s="220">
        <v>110908</v>
      </c>
      <c r="B657" s="213" t="s">
        <v>741</v>
      </c>
      <c r="C657" s="213">
        <v>2</v>
      </c>
      <c r="D657" s="213">
        <v>3</v>
      </c>
      <c r="E657" s="215"/>
      <c r="F657" s="215"/>
      <c r="G657" s="216"/>
      <c r="H657" s="215">
        <v>110</v>
      </c>
      <c r="I657" s="215">
        <v>908</v>
      </c>
      <c r="J657" s="217" t="s">
        <v>740</v>
      </c>
    </row>
    <row r="658" spans="1:10" ht="12.75">
      <c r="A658" s="220">
        <v>111901</v>
      </c>
      <c r="B658" s="213" t="s">
        <v>743</v>
      </c>
      <c r="C658" s="213">
        <v>3</v>
      </c>
      <c r="D658" s="213">
        <v>3</v>
      </c>
      <c r="E658" s="215"/>
      <c r="F658" s="215"/>
      <c r="G658" s="216"/>
      <c r="H658" s="215">
        <v>111</v>
      </c>
      <c r="I658" s="215">
        <v>901</v>
      </c>
      <c r="J658" s="217" t="s">
        <v>742</v>
      </c>
    </row>
    <row r="659" spans="1:10" ht="12.75">
      <c r="A659" s="220">
        <v>111902</v>
      </c>
      <c r="B659" s="213" t="s">
        <v>745</v>
      </c>
      <c r="C659" s="213">
        <v>2</v>
      </c>
      <c r="D659" s="213">
        <v>2</v>
      </c>
      <c r="E659" s="215"/>
      <c r="F659" s="215"/>
      <c r="G659" s="216"/>
      <c r="H659" s="215">
        <v>111</v>
      </c>
      <c r="I659" s="215">
        <v>902</v>
      </c>
      <c r="J659" s="217" t="s">
        <v>744</v>
      </c>
    </row>
    <row r="660" spans="1:10" ht="12.75">
      <c r="A660" s="220">
        <v>111903</v>
      </c>
      <c r="B660" s="213" t="s">
        <v>747</v>
      </c>
      <c r="C660" s="213">
        <v>2</v>
      </c>
      <c r="D660" s="213">
        <v>2</v>
      </c>
      <c r="E660" s="215"/>
      <c r="F660" s="215"/>
      <c r="G660" s="216"/>
      <c r="H660" s="215">
        <v>111</v>
      </c>
      <c r="I660" s="215">
        <v>903</v>
      </c>
      <c r="J660" s="217" t="s">
        <v>746</v>
      </c>
    </row>
    <row r="661" spans="1:10" ht="12.75">
      <c r="A661" s="220">
        <v>112901</v>
      </c>
      <c r="B661" s="213" t="s">
        <v>749</v>
      </c>
      <c r="C661" s="213">
        <v>2</v>
      </c>
      <c r="D661" s="213">
        <v>2</v>
      </c>
      <c r="E661" s="215"/>
      <c r="F661" s="215"/>
      <c r="G661" s="216"/>
      <c r="H661" s="215">
        <v>112</v>
      </c>
      <c r="I661" s="215">
        <v>901</v>
      </c>
      <c r="J661" s="217" t="s">
        <v>748</v>
      </c>
    </row>
    <row r="662" spans="1:10" ht="12.75">
      <c r="A662" s="220">
        <v>112905</v>
      </c>
      <c r="B662" s="213" t="s">
        <v>751</v>
      </c>
      <c r="C662" s="213">
        <v>1</v>
      </c>
      <c r="D662" s="213">
        <v>1</v>
      </c>
      <c r="E662" s="215"/>
      <c r="F662" s="215"/>
      <c r="G662" s="216"/>
      <c r="H662" s="215">
        <v>112</v>
      </c>
      <c r="I662" s="215">
        <v>905</v>
      </c>
      <c r="J662" s="217" t="s">
        <v>750</v>
      </c>
    </row>
    <row r="663" spans="1:10" ht="12.75">
      <c r="A663" s="220">
        <v>112906</v>
      </c>
      <c r="B663" s="213" t="s">
        <v>753</v>
      </c>
      <c r="C663" s="213">
        <v>2</v>
      </c>
      <c r="D663" s="213">
        <v>2</v>
      </c>
      <c r="E663" s="215"/>
      <c r="F663" s="215"/>
      <c r="G663" s="216"/>
      <c r="H663" s="215">
        <v>112</v>
      </c>
      <c r="I663" s="215">
        <v>906</v>
      </c>
      <c r="J663" s="217" t="s">
        <v>752</v>
      </c>
    </row>
    <row r="664" spans="1:10" ht="12.75">
      <c r="A664" s="220">
        <v>112907</v>
      </c>
      <c r="B664" s="213" t="s">
        <v>755</v>
      </c>
      <c r="C664" s="213">
        <v>2</v>
      </c>
      <c r="D664" s="213">
        <v>2</v>
      </c>
      <c r="E664" s="215"/>
      <c r="F664" s="215"/>
      <c r="G664" s="216"/>
      <c r="H664" s="215">
        <v>112</v>
      </c>
      <c r="I664" s="215">
        <v>907</v>
      </c>
      <c r="J664" s="217" t="s">
        <v>754</v>
      </c>
    </row>
    <row r="665" spans="1:10" ht="12.75">
      <c r="A665" s="220">
        <v>112908</v>
      </c>
      <c r="B665" s="213" t="s">
        <v>757</v>
      </c>
      <c r="C665" s="213">
        <v>1</v>
      </c>
      <c r="D665" s="213">
        <v>1</v>
      </c>
      <c r="E665" s="215"/>
      <c r="F665" s="215"/>
      <c r="G665" s="216"/>
      <c r="H665" s="215">
        <v>112</v>
      </c>
      <c r="I665" s="215">
        <v>908</v>
      </c>
      <c r="J665" s="217" t="s">
        <v>756</v>
      </c>
    </row>
    <row r="666" spans="1:10" ht="12.75">
      <c r="A666" s="220">
        <v>112909</v>
      </c>
      <c r="B666" s="213" t="s">
        <v>759</v>
      </c>
      <c r="C666" s="213">
        <v>1</v>
      </c>
      <c r="D666" s="213">
        <v>1</v>
      </c>
      <c r="E666" s="215"/>
      <c r="F666" s="215"/>
      <c r="G666" s="216"/>
      <c r="H666" s="215">
        <v>112</v>
      </c>
      <c r="I666" s="215">
        <v>909</v>
      </c>
      <c r="J666" s="217" t="s">
        <v>758</v>
      </c>
    </row>
    <row r="667" spans="1:10" ht="12.75">
      <c r="A667" s="220">
        <v>112910</v>
      </c>
      <c r="B667" s="213" t="s">
        <v>761</v>
      </c>
      <c r="C667" s="213">
        <v>2</v>
      </c>
      <c r="D667" s="213">
        <v>2</v>
      </c>
      <c r="E667" s="215"/>
      <c r="F667" s="215"/>
      <c r="G667" s="216"/>
      <c r="H667" s="215">
        <v>112</v>
      </c>
      <c r="I667" s="215">
        <v>910</v>
      </c>
      <c r="J667" s="217" t="s">
        <v>760</v>
      </c>
    </row>
    <row r="668" spans="1:10" ht="12.75">
      <c r="A668" s="220">
        <v>113901</v>
      </c>
      <c r="B668" s="213" t="s">
        <v>763</v>
      </c>
      <c r="C668" s="213">
        <v>2</v>
      </c>
      <c r="D668" s="213">
        <v>2</v>
      </c>
      <c r="E668" s="215"/>
      <c r="F668" s="215"/>
      <c r="G668" s="216"/>
      <c r="H668" s="215">
        <v>113</v>
      </c>
      <c r="I668" s="215">
        <v>901</v>
      </c>
      <c r="J668" s="217" t="s">
        <v>762</v>
      </c>
    </row>
    <row r="669" spans="1:10" ht="12.75">
      <c r="A669" s="220">
        <v>113902</v>
      </c>
      <c r="B669" s="213" t="s">
        <v>765</v>
      </c>
      <c r="C669" s="213">
        <v>3</v>
      </c>
      <c r="D669" s="213">
        <v>3</v>
      </c>
      <c r="E669" s="215"/>
      <c r="F669" s="215"/>
      <c r="G669" s="216"/>
      <c r="H669" s="215">
        <v>113</v>
      </c>
      <c r="I669" s="215">
        <v>902</v>
      </c>
      <c r="J669" s="217" t="s">
        <v>764</v>
      </c>
    </row>
    <row r="670" spans="1:10" ht="12.75">
      <c r="A670" s="220">
        <v>113903</v>
      </c>
      <c r="B670" s="213" t="s">
        <v>767</v>
      </c>
      <c r="C670" s="213">
        <v>2</v>
      </c>
      <c r="D670" s="213">
        <v>3</v>
      </c>
      <c r="E670" s="215"/>
      <c r="F670" s="215"/>
      <c r="G670" s="216"/>
      <c r="H670" s="215">
        <v>113</v>
      </c>
      <c r="I670" s="215">
        <v>903</v>
      </c>
      <c r="J670" s="217" t="s">
        <v>766</v>
      </c>
    </row>
    <row r="671" spans="1:10" ht="12.75">
      <c r="A671" s="220">
        <v>113904</v>
      </c>
      <c r="B671" s="213" t="s">
        <v>173</v>
      </c>
      <c r="C671" s="213">
        <v>1</v>
      </c>
      <c r="D671" s="213">
        <v>1</v>
      </c>
      <c r="E671" s="215"/>
      <c r="F671" s="215"/>
      <c r="G671" s="216"/>
      <c r="H671" s="215">
        <v>113</v>
      </c>
      <c r="I671" s="215">
        <v>904</v>
      </c>
      <c r="J671" s="217" t="s">
        <v>1133</v>
      </c>
    </row>
    <row r="672" spans="1:10" ht="12.75">
      <c r="A672" s="220">
        <v>113905</v>
      </c>
      <c r="B672" s="213" t="s">
        <v>769</v>
      </c>
      <c r="C672" s="213">
        <v>2</v>
      </c>
      <c r="D672" s="213">
        <v>2</v>
      </c>
      <c r="E672" s="215"/>
      <c r="F672" s="215"/>
      <c r="G672" s="216"/>
      <c r="H672" s="215">
        <v>113</v>
      </c>
      <c r="I672" s="215">
        <v>905</v>
      </c>
      <c r="J672" s="217" t="s">
        <v>768</v>
      </c>
    </row>
    <row r="673" spans="1:10" ht="12.75">
      <c r="A673" s="220">
        <v>113906</v>
      </c>
      <c r="B673" s="213" t="s">
        <v>771</v>
      </c>
      <c r="C673" s="213">
        <v>2</v>
      </c>
      <c r="D673" s="213">
        <v>3</v>
      </c>
      <c r="E673" s="215"/>
      <c r="F673" s="215"/>
      <c r="G673" s="216"/>
      <c r="H673" s="215">
        <v>113</v>
      </c>
      <c r="I673" s="215">
        <v>906</v>
      </c>
      <c r="J673" s="217" t="s">
        <v>770</v>
      </c>
    </row>
    <row r="674" spans="1:10" ht="12.75">
      <c r="A674" s="220">
        <v>114901</v>
      </c>
      <c r="B674" s="213" t="s">
        <v>773</v>
      </c>
      <c r="C674" s="213">
        <v>2</v>
      </c>
      <c r="D674" s="213">
        <v>2</v>
      </c>
      <c r="E674" s="215"/>
      <c r="F674" s="215"/>
      <c r="G674" s="216"/>
      <c r="H674" s="215">
        <v>114</v>
      </c>
      <c r="I674" s="215">
        <v>901</v>
      </c>
      <c r="J674" s="217" t="s">
        <v>772</v>
      </c>
    </row>
    <row r="675" spans="1:10" ht="12.75">
      <c r="A675" s="220">
        <v>114902</v>
      </c>
      <c r="B675" s="213" t="s">
        <v>775</v>
      </c>
      <c r="C675" s="213">
        <v>2</v>
      </c>
      <c r="D675" s="213">
        <v>3</v>
      </c>
      <c r="E675" s="215"/>
      <c r="F675" s="215"/>
      <c r="G675" s="216"/>
      <c r="H675" s="215">
        <v>114</v>
      </c>
      <c r="I675" s="215">
        <v>902</v>
      </c>
      <c r="J675" s="217" t="s">
        <v>774</v>
      </c>
    </row>
    <row r="676" spans="1:10" ht="12.75">
      <c r="A676" s="220">
        <v>114904</v>
      </c>
      <c r="B676" s="213" t="s">
        <v>777</v>
      </c>
      <c r="C676" s="213">
        <v>3</v>
      </c>
      <c r="D676" s="213">
        <v>3</v>
      </c>
      <c r="E676" s="215"/>
      <c r="F676" s="215"/>
      <c r="G676" s="216"/>
      <c r="H676" s="215">
        <v>114</v>
      </c>
      <c r="I676" s="215">
        <v>904</v>
      </c>
      <c r="J676" s="217" t="s">
        <v>776</v>
      </c>
    </row>
    <row r="677" spans="1:10" ht="12.75">
      <c r="A677" s="220">
        <v>115901</v>
      </c>
      <c r="B677" s="213" t="s">
        <v>779</v>
      </c>
      <c r="C677" s="213">
        <v>2</v>
      </c>
      <c r="D677" s="213">
        <v>2</v>
      </c>
      <c r="E677" s="215"/>
      <c r="F677" s="215"/>
      <c r="G677" s="216"/>
      <c r="H677" s="215">
        <v>115</v>
      </c>
      <c r="I677" s="215">
        <v>901</v>
      </c>
      <c r="J677" s="217" t="s">
        <v>778</v>
      </c>
    </row>
    <row r="678" spans="1:10" ht="12.75">
      <c r="A678" s="220">
        <v>115902</v>
      </c>
      <c r="B678" s="213" t="s">
        <v>781</v>
      </c>
      <c r="C678" s="213">
        <v>3</v>
      </c>
      <c r="D678" s="213">
        <v>3</v>
      </c>
      <c r="E678" s="215"/>
      <c r="F678" s="215"/>
      <c r="G678" s="216"/>
      <c r="H678" s="215">
        <v>115</v>
      </c>
      <c r="I678" s="215">
        <v>902</v>
      </c>
      <c r="J678" s="217" t="s">
        <v>780</v>
      </c>
    </row>
    <row r="679" spans="1:10" ht="12.75">
      <c r="A679" s="220">
        <v>115903</v>
      </c>
      <c r="B679" s="213" t="s">
        <v>783</v>
      </c>
      <c r="C679" s="213">
        <v>3</v>
      </c>
      <c r="D679" s="213">
        <v>3</v>
      </c>
      <c r="E679" s="215"/>
      <c r="F679" s="215"/>
      <c r="G679" s="216"/>
      <c r="H679" s="215">
        <v>115</v>
      </c>
      <c r="I679" s="215">
        <v>903</v>
      </c>
      <c r="J679" s="217" t="s">
        <v>782</v>
      </c>
    </row>
    <row r="680" spans="1:10" ht="12.75">
      <c r="A680" s="220">
        <v>116801</v>
      </c>
      <c r="B680" s="213" t="s">
        <v>174</v>
      </c>
      <c r="C680" s="213">
        <v>4</v>
      </c>
      <c r="D680" s="213">
        <v>4</v>
      </c>
      <c r="E680" s="215"/>
      <c r="F680" s="215"/>
      <c r="G680" s="216"/>
      <c r="H680" s="215">
        <v>116</v>
      </c>
      <c r="I680" s="215">
        <v>801</v>
      </c>
      <c r="J680" s="217" t="s">
        <v>1134</v>
      </c>
    </row>
    <row r="681" spans="1:10" ht="12.75">
      <c r="A681" s="220">
        <v>116901</v>
      </c>
      <c r="B681" s="213" t="s">
        <v>785</v>
      </c>
      <c r="C681" s="213">
        <v>2</v>
      </c>
      <c r="D681" s="213">
        <v>2</v>
      </c>
      <c r="E681" s="215"/>
      <c r="F681" s="215"/>
      <c r="G681" s="216"/>
      <c r="H681" s="215">
        <v>116</v>
      </c>
      <c r="I681" s="215">
        <v>901</v>
      </c>
      <c r="J681" s="217" t="s">
        <v>784</v>
      </c>
    </row>
    <row r="682" spans="1:10" ht="12.75">
      <c r="A682" s="220">
        <v>116902</v>
      </c>
      <c r="B682" s="213" t="s">
        <v>787</v>
      </c>
      <c r="C682" s="213">
        <v>1</v>
      </c>
      <c r="D682" s="213">
        <v>1</v>
      </c>
      <c r="E682" s="215"/>
      <c r="F682" s="215"/>
      <c r="G682" s="216"/>
      <c r="H682" s="215">
        <v>116</v>
      </c>
      <c r="I682" s="215">
        <v>902</v>
      </c>
      <c r="J682" s="217" t="s">
        <v>786</v>
      </c>
    </row>
    <row r="683" spans="1:10" ht="12.75">
      <c r="A683" s="220">
        <v>116903</v>
      </c>
      <c r="B683" s="213" t="s">
        <v>789</v>
      </c>
      <c r="C683" s="213">
        <v>2</v>
      </c>
      <c r="D683" s="213">
        <v>2</v>
      </c>
      <c r="E683" s="215"/>
      <c r="F683" s="215"/>
      <c r="G683" s="216"/>
      <c r="H683" s="215">
        <v>116</v>
      </c>
      <c r="I683" s="215">
        <v>903</v>
      </c>
      <c r="J683" s="217" t="s">
        <v>788</v>
      </c>
    </row>
    <row r="684" spans="1:10" ht="12.75">
      <c r="A684" s="220">
        <v>116905</v>
      </c>
      <c r="B684" s="213" t="s">
        <v>791</v>
      </c>
      <c r="C684" s="213">
        <v>2</v>
      </c>
      <c r="D684" s="213">
        <v>2</v>
      </c>
      <c r="E684" s="215"/>
      <c r="F684" s="215"/>
      <c r="G684" s="216"/>
      <c r="H684" s="215">
        <v>116</v>
      </c>
      <c r="I684" s="215">
        <v>905</v>
      </c>
      <c r="J684" s="217" t="s">
        <v>790</v>
      </c>
    </row>
    <row r="685" spans="1:10" ht="12.75">
      <c r="A685" s="220">
        <v>116906</v>
      </c>
      <c r="B685" s="213" t="s">
        <v>793</v>
      </c>
      <c r="C685" s="213">
        <v>2</v>
      </c>
      <c r="D685" s="213">
        <v>2</v>
      </c>
      <c r="E685" s="215"/>
      <c r="F685" s="215"/>
      <c r="G685" s="216"/>
      <c r="H685" s="215">
        <v>116</v>
      </c>
      <c r="I685" s="215">
        <v>906</v>
      </c>
      <c r="J685" s="217" t="s">
        <v>792</v>
      </c>
    </row>
    <row r="686" spans="1:10" ht="12.75">
      <c r="A686" s="220">
        <v>116908</v>
      </c>
      <c r="B686" s="213" t="s">
        <v>795</v>
      </c>
      <c r="C686" s="213">
        <v>2</v>
      </c>
      <c r="D686" s="213">
        <v>2</v>
      </c>
      <c r="E686" s="215"/>
      <c r="F686" s="215"/>
      <c r="G686" s="216"/>
      <c r="H686" s="215">
        <v>116</v>
      </c>
      <c r="I686" s="215">
        <v>908</v>
      </c>
      <c r="J686" s="217" t="s">
        <v>794</v>
      </c>
    </row>
    <row r="687" spans="1:10" ht="12.75">
      <c r="A687" s="220">
        <v>116909</v>
      </c>
      <c r="B687" s="213" t="s">
        <v>797</v>
      </c>
      <c r="C687" s="213">
        <v>1</v>
      </c>
      <c r="D687" s="213">
        <v>1</v>
      </c>
      <c r="E687" s="215"/>
      <c r="F687" s="215"/>
      <c r="G687" s="216"/>
      <c r="H687" s="215">
        <v>116</v>
      </c>
      <c r="I687" s="215">
        <v>909</v>
      </c>
      <c r="J687" s="217" t="s">
        <v>796</v>
      </c>
    </row>
    <row r="688" spans="1:10" ht="12.75">
      <c r="A688" s="220">
        <v>116910</v>
      </c>
      <c r="B688" s="213" t="s">
        <v>799</v>
      </c>
      <c r="C688" s="213">
        <v>2</v>
      </c>
      <c r="D688" s="213">
        <v>2</v>
      </c>
      <c r="E688" s="215"/>
      <c r="F688" s="215"/>
      <c r="G688" s="216"/>
      <c r="H688" s="215">
        <v>116</v>
      </c>
      <c r="I688" s="215">
        <v>910</v>
      </c>
      <c r="J688" s="217" t="s">
        <v>798</v>
      </c>
    </row>
    <row r="689" spans="1:10" ht="12.75">
      <c r="A689" s="220">
        <v>116915</v>
      </c>
      <c r="B689" s="213" t="s">
        <v>801</v>
      </c>
      <c r="C689" s="213">
        <v>1</v>
      </c>
      <c r="D689" s="213">
        <v>1</v>
      </c>
      <c r="E689" s="215"/>
      <c r="F689" s="215"/>
      <c r="G689" s="216"/>
      <c r="H689" s="215">
        <v>116</v>
      </c>
      <c r="I689" s="215">
        <v>915</v>
      </c>
      <c r="J689" s="217" t="s">
        <v>800</v>
      </c>
    </row>
    <row r="690" spans="1:10" ht="12.75">
      <c r="A690" s="220">
        <v>116916</v>
      </c>
      <c r="B690" s="213" t="s">
        <v>803</v>
      </c>
      <c r="C690" s="213">
        <v>1</v>
      </c>
      <c r="D690" s="213">
        <v>1</v>
      </c>
      <c r="E690" s="215"/>
      <c r="F690" s="215"/>
      <c r="G690" s="216"/>
      <c r="H690" s="215">
        <v>116</v>
      </c>
      <c r="I690" s="215">
        <v>916</v>
      </c>
      <c r="J690" s="217" t="s">
        <v>802</v>
      </c>
    </row>
    <row r="691" spans="1:10" ht="12.75">
      <c r="A691" s="220">
        <v>117901</v>
      </c>
      <c r="B691" s="213" t="s">
        <v>805</v>
      </c>
      <c r="C691" s="213">
        <v>2</v>
      </c>
      <c r="D691" s="213">
        <v>2</v>
      </c>
      <c r="E691" s="215"/>
      <c r="F691" s="215"/>
      <c r="G691" s="216"/>
      <c r="H691" s="215">
        <v>117</v>
      </c>
      <c r="I691" s="215">
        <v>901</v>
      </c>
      <c r="J691" s="217" t="s">
        <v>804</v>
      </c>
    </row>
    <row r="692" spans="1:10" ht="12.75">
      <c r="A692" s="220">
        <v>117903</v>
      </c>
      <c r="B692" s="213" t="s">
        <v>175</v>
      </c>
      <c r="C692" s="213">
        <v>2</v>
      </c>
      <c r="D692" s="213">
        <v>2</v>
      </c>
      <c r="E692" s="215"/>
      <c r="F692" s="215"/>
      <c r="G692" s="216"/>
      <c r="H692" s="215">
        <v>117</v>
      </c>
      <c r="I692" s="215">
        <v>903</v>
      </c>
      <c r="J692" s="217" t="s">
        <v>806</v>
      </c>
    </row>
    <row r="693" spans="1:10" ht="12.75">
      <c r="A693" s="220">
        <v>117904</v>
      </c>
      <c r="B693" s="213" t="s">
        <v>176</v>
      </c>
      <c r="C693" s="213">
        <v>3</v>
      </c>
      <c r="D693" s="213">
        <v>3</v>
      </c>
      <c r="E693" s="215"/>
      <c r="F693" s="215"/>
      <c r="G693" s="216"/>
      <c r="H693" s="215">
        <v>117</v>
      </c>
      <c r="I693" s="215">
        <v>904</v>
      </c>
      <c r="J693" s="217" t="s">
        <v>808</v>
      </c>
    </row>
    <row r="694" spans="1:10" ht="12.75">
      <c r="A694" s="220">
        <v>117907</v>
      </c>
      <c r="B694" s="213" t="s">
        <v>811</v>
      </c>
      <c r="C694" s="213">
        <v>3</v>
      </c>
      <c r="D694" s="213">
        <v>3</v>
      </c>
      <c r="E694" s="215"/>
      <c r="F694" s="215"/>
      <c r="G694" s="216"/>
      <c r="H694" s="215">
        <v>117</v>
      </c>
      <c r="I694" s="215">
        <v>907</v>
      </c>
      <c r="J694" s="217" t="s">
        <v>810</v>
      </c>
    </row>
    <row r="695" spans="1:10" ht="12.75">
      <c r="A695" s="220">
        <v>118902</v>
      </c>
      <c r="B695" s="213" t="s">
        <v>177</v>
      </c>
      <c r="C695" s="213">
        <v>3</v>
      </c>
      <c r="D695" s="213">
        <v>3</v>
      </c>
      <c r="E695" s="215"/>
      <c r="F695" s="215"/>
      <c r="G695" s="216"/>
      <c r="H695" s="215">
        <v>118</v>
      </c>
      <c r="I695" s="215">
        <v>902</v>
      </c>
      <c r="J695" s="217" t="s">
        <v>812</v>
      </c>
    </row>
    <row r="696" spans="1:10" ht="12.75">
      <c r="A696" s="220">
        <v>119901</v>
      </c>
      <c r="B696" s="213" t="s">
        <v>815</v>
      </c>
      <c r="C696" s="213">
        <v>3</v>
      </c>
      <c r="D696" s="213">
        <v>3</v>
      </c>
      <c r="E696" s="215"/>
      <c r="F696" s="215"/>
      <c r="G696" s="216"/>
      <c r="H696" s="215">
        <v>119</v>
      </c>
      <c r="I696" s="215">
        <v>901</v>
      </c>
      <c r="J696" s="217" t="s">
        <v>814</v>
      </c>
    </row>
    <row r="697" spans="1:10" ht="12.75">
      <c r="A697" s="220">
        <v>119902</v>
      </c>
      <c r="B697" s="213" t="s">
        <v>817</v>
      </c>
      <c r="C697" s="213">
        <v>3</v>
      </c>
      <c r="D697" s="213">
        <v>3</v>
      </c>
      <c r="E697" s="215"/>
      <c r="F697" s="215"/>
      <c r="G697" s="216"/>
      <c r="H697" s="215">
        <v>119</v>
      </c>
      <c r="I697" s="215">
        <v>902</v>
      </c>
      <c r="J697" s="217" t="s">
        <v>816</v>
      </c>
    </row>
    <row r="698" spans="1:10" ht="12.75">
      <c r="A698" s="220">
        <v>119903</v>
      </c>
      <c r="B698" s="213" t="s">
        <v>178</v>
      </c>
      <c r="C698" s="213">
        <v>2</v>
      </c>
      <c r="D698" s="213">
        <v>2</v>
      </c>
      <c r="E698" s="215"/>
      <c r="F698" s="215"/>
      <c r="G698" s="216"/>
      <c r="H698" s="215">
        <v>119</v>
      </c>
      <c r="I698" s="215">
        <v>903</v>
      </c>
      <c r="J698" s="217" t="s">
        <v>818</v>
      </c>
    </row>
    <row r="699" spans="1:10" ht="12.75">
      <c r="A699" s="220">
        <v>120901</v>
      </c>
      <c r="B699" s="213" t="s">
        <v>821</v>
      </c>
      <c r="C699" s="213">
        <v>2</v>
      </c>
      <c r="D699" s="213">
        <v>2</v>
      </c>
      <c r="E699" s="215"/>
      <c r="F699" s="215"/>
      <c r="G699" s="216"/>
      <c r="H699" s="215">
        <v>120</v>
      </c>
      <c r="I699" s="215">
        <v>901</v>
      </c>
      <c r="J699" s="217" t="s">
        <v>820</v>
      </c>
    </row>
    <row r="700" spans="1:10" ht="12.75">
      <c r="A700" s="220">
        <v>120902</v>
      </c>
      <c r="B700" s="213" t="s">
        <v>823</v>
      </c>
      <c r="C700" s="213">
        <v>2</v>
      </c>
      <c r="D700" s="213">
        <v>2</v>
      </c>
      <c r="E700" s="215"/>
      <c r="F700" s="215"/>
      <c r="G700" s="216"/>
      <c r="H700" s="215">
        <v>120</v>
      </c>
      <c r="I700" s="215">
        <v>902</v>
      </c>
      <c r="J700" s="217" t="s">
        <v>822</v>
      </c>
    </row>
    <row r="701" spans="1:10" ht="12.75">
      <c r="A701" s="220">
        <v>120905</v>
      </c>
      <c r="B701" s="213" t="s">
        <v>826</v>
      </c>
      <c r="C701" s="213">
        <v>3</v>
      </c>
      <c r="D701" s="213">
        <v>3</v>
      </c>
      <c r="E701" s="215"/>
      <c r="F701" s="215"/>
      <c r="G701" s="216"/>
      <c r="H701" s="215">
        <v>120</v>
      </c>
      <c r="I701" s="215">
        <v>905</v>
      </c>
      <c r="J701" s="217" t="s">
        <v>824</v>
      </c>
    </row>
    <row r="702" spans="1:10" ht="12.75">
      <c r="A702" s="220">
        <v>121902</v>
      </c>
      <c r="B702" s="213" t="s">
        <v>828</v>
      </c>
      <c r="C702" s="213">
        <v>3</v>
      </c>
      <c r="D702" s="213">
        <v>3</v>
      </c>
      <c r="E702" s="215"/>
      <c r="F702" s="215"/>
      <c r="G702" s="216"/>
      <c r="H702" s="215">
        <v>121</v>
      </c>
      <c r="I702" s="215">
        <v>902</v>
      </c>
      <c r="J702" s="217" t="s">
        <v>827</v>
      </c>
    </row>
    <row r="703" spans="1:10" ht="12.75">
      <c r="A703" s="220">
        <v>121903</v>
      </c>
      <c r="B703" s="213" t="s">
        <v>830</v>
      </c>
      <c r="C703" s="213">
        <v>1</v>
      </c>
      <c r="D703" s="213">
        <v>1</v>
      </c>
      <c r="E703" s="215"/>
      <c r="F703" s="215"/>
      <c r="G703" s="216"/>
      <c r="H703" s="215">
        <v>121</v>
      </c>
      <c r="I703" s="215">
        <v>903</v>
      </c>
      <c r="J703" s="217" t="s">
        <v>829</v>
      </c>
    </row>
    <row r="704" spans="1:10" ht="12.75">
      <c r="A704" s="220">
        <v>121904</v>
      </c>
      <c r="B704" s="213" t="s">
        <v>832</v>
      </c>
      <c r="C704" s="213">
        <v>2</v>
      </c>
      <c r="D704" s="213">
        <v>2</v>
      </c>
      <c r="E704" s="215"/>
      <c r="F704" s="215"/>
      <c r="G704" s="216"/>
      <c r="H704" s="215">
        <v>121</v>
      </c>
      <c r="I704" s="215">
        <v>904</v>
      </c>
      <c r="J704" s="217" t="s">
        <v>831</v>
      </c>
    </row>
    <row r="705" spans="1:10" ht="12.75">
      <c r="A705" s="220">
        <v>121905</v>
      </c>
      <c r="B705" s="213" t="s">
        <v>834</v>
      </c>
      <c r="C705" s="213">
        <v>1</v>
      </c>
      <c r="D705" s="213">
        <v>1</v>
      </c>
      <c r="E705" s="215"/>
      <c r="F705" s="215"/>
      <c r="G705" s="216"/>
      <c r="H705" s="215">
        <v>121</v>
      </c>
      <c r="I705" s="215">
        <v>905</v>
      </c>
      <c r="J705" s="217" t="s">
        <v>833</v>
      </c>
    </row>
    <row r="706" spans="1:10" ht="12.75">
      <c r="A706" s="220">
        <v>121906</v>
      </c>
      <c r="B706" s="213" t="s">
        <v>836</v>
      </c>
      <c r="C706" s="213">
        <v>3</v>
      </c>
      <c r="D706" s="213">
        <v>3</v>
      </c>
      <c r="E706" s="215"/>
      <c r="F706" s="215"/>
      <c r="G706" s="216"/>
      <c r="H706" s="215">
        <v>121</v>
      </c>
      <c r="I706" s="215">
        <v>906</v>
      </c>
      <c r="J706" s="217" t="s">
        <v>835</v>
      </c>
    </row>
    <row r="707" spans="1:10" ht="12.75">
      <c r="A707" s="220">
        <v>122901</v>
      </c>
      <c r="B707" s="213" t="s">
        <v>838</v>
      </c>
      <c r="C707" s="213">
        <v>3</v>
      </c>
      <c r="D707" s="213">
        <v>3</v>
      </c>
      <c r="E707" s="215"/>
      <c r="F707" s="215"/>
      <c r="G707" s="216"/>
      <c r="H707" s="215">
        <v>122</v>
      </c>
      <c r="I707" s="215">
        <v>901</v>
      </c>
      <c r="J707" s="217" t="s">
        <v>837</v>
      </c>
    </row>
    <row r="708" spans="1:10" ht="12.75">
      <c r="A708" s="220">
        <v>122902</v>
      </c>
      <c r="B708" s="213" t="s">
        <v>840</v>
      </c>
      <c r="C708" s="213">
        <v>3</v>
      </c>
      <c r="D708" s="213">
        <v>3</v>
      </c>
      <c r="E708" s="215"/>
      <c r="F708" s="215"/>
      <c r="G708" s="216"/>
      <c r="H708" s="215">
        <v>122</v>
      </c>
      <c r="I708" s="215">
        <v>902</v>
      </c>
      <c r="J708" s="217" t="s">
        <v>839</v>
      </c>
    </row>
    <row r="709" spans="1:10" ht="12.75">
      <c r="A709" s="220">
        <v>123503</v>
      </c>
      <c r="B709" s="213" t="s">
        <v>179</v>
      </c>
      <c r="C709" s="213">
        <v>1</v>
      </c>
      <c r="D709" s="213">
        <v>1</v>
      </c>
      <c r="E709" s="215"/>
      <c r="F709" s="215"/>
      <c r="G709" s="216"/>
      <c r="H709" s="215">
        <v>123</v>
      </c>
      <c r="I709" s="215">
        <v>503</v>
      </c>
      <c r="J709" s="217" t="s">
        <v>1135</v>
      </c>
    </row>
    <row r="710" spans="1:10" ht="12.75">
      <c r="A710" s="220">
        <v>123801</v>
      </c>
      <c r="B710" s="213" t="s">
        <v>180</v>
      </c>
      <c r="C710" s="213">
        <v>4</v>
      </c>
      <c r="D710" s="213">
        <v>4</v>
      </c>
      <c r="E710" s="215"/>
      <c r="F710" s="215"/>
      <c r="G710" s="216"/>
      <c r="H710" s="215">
        <v>123</v>
      </c>
      <c r="I710" s="215">
        <v>801</v>
      </c>
      <c r="J710" s="217" t="s">
        <v>1136</v>
      </c>
    </row>
    <row r="711" spans="1:10" ht="12.75">
      <c r="A711" s="220">
        <v>123803</v>
      </c>
      <c r="B711" s="213" t="s">
        <v>181</v>
      </c>
      <c r="C711" s="213">
        <v>4</v>
      </c>
      <c r="D711" s="213">
        <v>4</v>
      </c>
      <c r="E711" s="215"/>
      <c r="F711" s="215"/>
      <c r="G711" s="216"/>
      <c r="H711" s="215">
        <v>123</v>
      </c>
      <c r="I711" s="215">
        <v>803</v>
      </c>
      <c r="J711" s="217" t="s">
        <v>1137</v>
      </c>
    </row>
    <row r="712" spans="1:10" ht="12.75">
      <c r="A712" s="220">
        <v>123804</v>
      </c>
      <c r="B712" s="213" t="s">
        <v>182</v>
      </c>
      <c r="C712" s="213">
        <v>4</v>
      </c>
      <c r="D712" s="213">
        <v>4</v>
      </c>
      <c r="E712" s="215"/>
      <c r="F712" s="215"/>
      <c r="G712" s="216"/>
      <c r="H712" s="215">
        <v>123</v>
      </c>
      <c r="I712" s="215">
        <v>804</v>
      </c>
      <c r="J712" s="217" t="s">
        <v>1138</v>
      </c>
    </row>
    <row r="713" spans="1:10" ht="12.75">
      <c r="A713" s="220">
        <v>123805</v>
      </c>
      <c r="B713" s="213" t="s">
        <v>183</v>
      </c>
      <c r="C713" s="213">
        <v>4</v>
      </c>
      <c r="D713" s="213">
        <v>4</v>
      </c>
      <c r="E713" s="215"/>
      <c r="F713" s="215"/>
      <c r="G713" s="216"/>
      <c r="H713" s="215">
        <v>123</v>
      </c>
      <c r="I713" s="215">
        <v>805</v>
      </c>
      <c r="J713" s="217" t="s">
        <v>1139</v>
      </c>
    </row>
    <row r="714" spans="1:10" ht="12.75">
      <c r="A714" s="220">
        <v>123905</v>
      </c>
      <c r="B714" s="213" t="s">
        <v>842</v>
      </c>
      <c r="C714" s="213">
        <v>2</v>
      </c>
      <c r="D714" s="213">
        <v>2</v>
      </c>
      <c r="E714" s="215"/>
      <c r="F714" s="215"/>
      <c r="G714" s="216"/>
      <c r="H714" s="215">
        <v>123</v>
      </c>
      <c r="I714" s="215">
        <v>905</v>
      </c>
      <c r="J714" s="217" t="s">
        <v>841</v>
      </c>
    </row>
    <row r="715" spans="1:10" ht="12.75">
      <c r="A715" s="220">
        <v>123907</v>
      </c>
      <c r="B715" s="213" t="s">
        <v>844</v>
      </c>
      <c r="C715" s="213">
        <v>3</v>
      </c>
      <c r="D715" s="213">
        <v>3</v>
      </c>
      <c r="E715" s="215"/>
      <c r="F715" s="215"/>
      <c r="G715" s="216"/>
      <c r="H715" s="215">
        <v>123</v>
      </c>
      <c r="I715" s="215">
        <v>907</v>
      </c>
      <c r="J715" s="217" t="s">
        <v>843</v>
      </c>
    </row>
    <row r="716" spans="1:10" ht="12.75">
      <c r="A716" s="220">
        <v>123908</v>
      </c>
      <c r="B716" s="213" t="s">
        <v>846</v>
      </c>
      <c r="C716" s="213">
        <v>3</v>
      </c>
      <c r="D716" s="213">
        <v>3</v>
      </c>
      <c r="E716" s="215"/>
      <c r="F716" s="215"/>
      <c r="G716" s="216"/>
      <c r="H716" s="215">
        <v>123</v>
      </c>
      <c r="I716" s="215">
        <v>908</v>
      </c>
      <c r="J716" s="217" t="s">
        <v>845</v>
      </c>
    </row>
    <row r="717" spans="1:10" ht="12.75">
      <c r="A717" s="220">
        <v>123910</v>
      </c>
      <c r="B717" s="213" t="s">
        <v>848</v>
      </c>
      <c r="C717" s="213">
        <v>3</v>
      </c>
      <c r="D717" s="213">
        <v>3</v>
      </c>
      <c r="E717" s="215"/>
      <c r="F717" s="215"/>
      <c r="G717" s="216"/>
      <c r="H717" s="215">
        <v>123</v>
      </c>
      <c r="I717" s="215">
        <v>910</v>
      </c>
      <c r="J717" s="217" t="s">
        <v>847</v>
      </c>
    </row>
    <row r="718" spans="1:10" ht="12.75">
      <c r="A718" s="220">
        <v>123913</v>
      </c>
      <c r="B718" s="213" t="s">
        <v>850</v>
      </c>
      <c r="C718" s="213">
        <v>3</v>
      </c>
      <c r="D718" s="213">
        <v>3</v>
      </c>
      <c r="E718" s="215"/>
      <c r="F718" s="215"/>
      <c r="G718" s="216"/>
      <c r="H718" s="215">
        <v>123</v>
      </c>
      <c r="I718" s="215">
        <v>913</v>
      </c>
      <c r="J718" s="217" t="s">
        <v>849</v>
      </c>
    </row>
    <row r="719" spans="1:10" ht="12.75">
      <c r="A719" s="220">
        <v>123914</v>
      </c>
      <c r="B719" s="213" t="s">
        <v>852</v>
      </c>
      <c r="C719" s="213">
        <v>2</v>
      </c>
      <c r="D719" s="213">
        <v>2</v>
      </c>
      <c r="E719" s="215"/>
      <c r="F719" s="215"/>
      <c r="G719" s="216"/>
      <c r="H719" s="215">
        <v>123</v>
      </c>
      <c r="I719" s="215">
        <v>914</v>
      </c>
      <c r="J719" s="217" t="s">
        <v>851</v>
      </c>
    </row>
    <row r="720" spans="1:10" ht="12.75">
      <c r="A720" s="220">
        <v>123915</v>
      </c>
      <c r="B720" s="213" t="s">
        <v>184</v>
      </c>
      <c r="C720" s="213">
        <v>1</v>
      </c>
      <c r="D720" s="213">
        <v>1</v>
      </c>
      <c r="E720" s="215"/>
      <c r="F720" s="215"/>
      <c r="G720" s="216"/>
      <c r="H720" s="215">
        <v>123</v>
      </c>
      <c r="I720" s="215">
        <v>915</v>
      </c>
      <c r="J720" s="217" t="s">
        <v>1140</v>
      </c>
    </row>
    <row r="721" spans="1:10" ht="12.75">
      <c r="A721" s="220">
        <v>124901</v>
      </c>
      <c r="B721" s="213" t="s">
        <v>854</v>
      </c>
      <c r="C721" s="213">
        <v>3</v>
      </c>
      <c r="D721" s="213">
        <v>3</v>
      </c>
      <c r="E721" s="215"/>
      <c r="F721" s="215"/>
      <c r="G721" s="216"/>
      <c r="H721" s="215">
        <v>124</v>
      </c>
      <c r="I721" s="215">
        <v>901</v>
      </c>
      <c r="J721" s="217" t="s">
        <v>853</v>
      </c>
    </row>
    <row r="722" spans="1:10" ht="12.75">
      <c r="A722" s="220">
        <v>125901</v>
      </c>
      <c r="B722" s="213" t="s">
        <v>856</v>
      </c>
      <c r="C722" s="213">
        <v>2</v>
      </c>
      <c r="D722" s="213">
        <v>2</v>
      </c>
      <c r="E722" s="215"/>
      <c r="F722" s="215"/>
      <c r="G722" s="216"/>
      <c r="H722" s="215">
        <v>125</v>
      </c>
      <c r="I722" s="215">
        <v>901</v>
      </c>
      <c r="J722" s="217" t="s">
        <v>855</v>
      </c>
    </row>
    <row r="723" spans="1:10" ht="12.75">
      <c r="A723" s="220">
        <v>125902</v>
      </c>
      <c r="B723" s="213" t="s">
        <v>858</v>
      </c>
      <c r="C723" s="213">
        <v>1</v>
      </c>
      <c r="D723" s="213">
        <v>1</v>
      </c>
      <c r="E723" s="215"/>
      <c r="F723" s="215"/>
      <c r="G723" s="216"/>
      <c r="H723" s="215">
        <v>125</v>
      </c>
      <c r="I723" s="215">
        <v>902</v>
      </c>
      <c r="J723" s="217" t="s">
        <v>857</v>
      </c>
    </row>
    <row r="724" spans="1:10" ht="12.75">
      <c r="A724" s="220">
        <v>125903</v>
      </c>
      <c r="B724" s="213" t="s">
        <v>860</v>
      </c>
      <c r="C724" s="213">
        <v>1</v>
      </c>
      <c r="D724" s="213">
        <v>1</v>
      </c>
      <c r="E724" s="215"/>
      <c r="F724" s="215"/>
      <c r="G724" s="216"/>
      <c r="H724" s="215">
        <v>125</v>
      </c>
      <c r="I724" s="215">
        <v>903</v>
      </c>
      <c r="J724" s="217" t="s">
        <v>859</v>
      </c>
    </row>
    <row r="725" spans="1:10" ht="12.75">
      <c r="A725" s="220">
        <v>125905</v>
      </c>
      <c r="B725" s="213" t="s">
        <v>862</v>
      </c>
      <c r="C725" s="213">
        <v>1</v>
      </c>
      <c r="D725" s="213">
        <v>2</v>
      </c>
      <c r="E725" s="215"/>
      <c r="F725" s="215"/>
      <c r="G725" s="216"/>
      <c r="H725" s="215">
        <v>125</v>
      </c>
      <c r="I725" s="215">
        <v>905</v>
      </c>
      <c r="J725" s="217" t="s">
        <v>861</v>
      </c>
    </row>
    <row r="726" spans="1:10" ht="12.75">
      <c r="A726" s="220">
        <v>125906</v>
      </c>
      <c r="B726" s="213" t="s">
        <v>864</v>
      </c>
      <c r="C726" s="213">
        <v>3</v>
      </c>
      <c r="D726" s="213">
        <v>3</v>
      </c>
      <c r="E726" s="215"/>
      <c r="F726" s="215"/>
      <c r="G726" s="216"/>
      <c r="H726" s="215">
        <v>125</v>
      </c>
      <c r="I726" s="215">
        <v>906</v>
      </c>
      <c r="J726" s="217" t="s">
        <v>863</v>
      </c>
    </row>
    <row r="727" spans="1:10" ht="12.75">
      <c r="A727" s="220">
        <v>126901</v>
      </c>
      <c r="B727" s="213" t="s">
        <v>866</v>
      </c>
      <c r="C727" s="213">
        <v>2</v>
      </c>
      <c r="D727" s="213">
        <v>2</v>
      </c>
      <c r="E727" s="215"/>
      <c r="F727" s="215"/>
      <c r="G727" s="216"/>
      <c r="H727" s="215">
        <v>126</v>
      </c>
      <c r="I727" s="215">
        <v>901</v>
      </c>
      <c r="J727" s="217" t="s">
        <v>865</v>
      </c>
    </row>
    <row r="728" spans="1:10" ht="12.75">
      <c r="A728" s="220">
        <v>126902</v>
      </c>
      <c r="B728" s="213" t="s">
        <v>868</v>
      </c>
      <c r="C728" s="213">
        <v>2</v>
      </c>
      <c r="D728" s="213">
        <v>2</v>
      </c>
      <c r="E728" s="215"/>
      <c r="F728" s="215"/>
      <c r="G728" s="216"/>
      <c r="H728" s="215">
        <v>126</v>
      </c>
      <c r="I728" s="215">
        <v>902</v>
      </c>
      <c r="J728" s="217" t="s">
        <v>867</v>
      </c>
    </row>
    <row r="729" spans="1:10" ht="12.75">
      <c r="A729" s="220">
        <v>126903</v>
      </c>
      <c r="B729" s="213" t="s">
        <v>870</v>
      </c>
      <c r="C729" s="213">
        <v>2</v>
      </c>
      <c r="D729" s="213">
        <v>2</v>
      </c>
      <c r="E729" s="215"/>
      <c r="F729" s="215"/>
      <c r="G729" s="216"/>
      <c r="H729" s="215">
        <v>126</v>
      </c>
      <c r="I729" s="215">
        <v>903</v>
      </c>
      <c r="J729" s="217" t="s">
        <v>869</v>
      </c>
    </row>
    <row r="730" spans="1:10" ht="12.75">
      <c r="A730" s="220">
        <v>126904</v>
      </c>
      <c r="B730" s="213" t="s">
        <v>872</v>
      </c>
      <c r="C730" s="213">
        <v>1</v>
      </c>
      <c r="D730" s="213">
        <v>2</v>
      </c>
      <c r="E730" s="215"/>
      <c r="F730" s="215"/>
      <c r="G730" s="216"/>
      <c r="H730" s="215">
        <v>126</v>
      </c>
      <c r="I730" s="215">
        <v>904</v>
      </c>
      <c r="J730" s="217" t="s">
        <v>871</v>
      </c>
    </row>
    <row r="731" spans="1:10" ht="12.75">
      <c r="A731" s="220">
        <v>126905</v>
      </c>
      <c r="B731" s="213" t="s">
        <v>874</v>
      </c>
      <c r="C731" s="213">
        <v>2</v>
      </c>
      <c r="D731" s="213">
        <v>2</v>
      </c>
      <c r="E731" s="215"/>
      <c r="F731" s="215"/>
      <c r="G731" s="216"/>
      <c r="H731" s="215">
        <v>126</v>
      </c>
      <c r="I731" s="215">
        <v>905</v>
      </c>
      <c r="J731" s="217" t="s">
        <v>873</v>
      </c>
    </row>
    <row r="732" spans="1:10" ht="12.75">
      <c r="A732" s="220">
        <v>126906</v>
      </c>
      <c r="B732" s="213" t="s">
        <v>876</v>
      </c>
      <c r="C732" s="213">
        <v>1</v>
      </c>
      <c r="D732" s="213">
        <v>1</v>
      </c>
      <c r="E732" s="215"/>
      <c r="F732" s="215"/>
      <c r="G732" s="216"/>
      <c r="H732" s="215">
        <v>126</v>
      </c>
      <c r="I732" s="215">
        <v>906</v>
      </c>
      <c r="J732" s="217" t="s">
        <v>875</v>
      </c>
    </row>
    <row r="733" spans="1:10" ht="12.75">
      <c r="A733" s="220">
        <v>126907</v>
      </c>
      <c r="B733" s="213" t="s">
        <v>878</v>
      </c>
      <c r="C733" s="213">
        <v>2</v>
      </c>
      <c r="D733" s="213">
        <v>2</v>
      </c>
      <c r="E733" s="215"/>
      <c r="F733" s="215"/>
      <c r="G733" s="216"/>
      <c r="H733" s="215">
        <v>126</v>
      </c>
      <c r="I733" s="215">
        <v>907</v>
      </c>
      <c r="J733" s="217" t="s">
        <v>877</v>
      </c>
    </row>
    <row r="734" spans="1:10" ht="12.75">
      <c r="A734" s="220">
        <v>126908</v>
      </c>
      <c r="B734" s="213" t="s">
        <v>880</v>
      </c>
      <c r="C734" s="213">
        <v>1</v>
      </c>
      <c r="D734" s="213">
        <v>1</v>
      </c>
      <c r="E734" s="215"/>
      <c r="F734" s="215"/>
      <c r="G734" s="216"/>
      <c r="H734" s="215">
        <v>126</v>
      </c>
      <c r="I734" s="215">
        <v>908</v>
      </c>
      <c r="J734" s="217" t="s">
        <v>879</v>
      </c>
    </row>
    <row r="735" spans="1:10" ht="12.75">
      <c r="A735" s="220">
        <v>126911</v>
      </c>
      <c r="B735" s="213" t="s">
        <v>882</v>
      </c>
      <c r="C735" s="213">
        <v>2</v>
      </c>
      <c r="D735" s="213">
        <v>3</v>
      </c>
      <c r="E735" s="215"/>
      <c r="F735" s="215"/>
      <c r="G735" s="216"/>
      <c r="H735" s="215">
        <v>126</v>
      </c>
      <c r="I735" s="215">
        <v>911</v>
      </c>
      <c r="J735" s="217" t="s">
        <v>881</v>
      </c>
    </row>
    <row r="736" spans="1:10" ht="12.75">
      <c r="A736" s="220">
        <v>127901</v>
      </c>
      <c r="B736" s="213" t="s">
        <v>884</v>
      </c>
      <c r="C736" s="213">
        <v>1</v>
      </c>
      <c r="D736" s="213">
        <v>1</v>
      </c>
      <c r="E736" s="215"/>
      <c r="F736" s="215"/>
      <c r="G736" s="216"/>
      <c r="H736" s="215">
        <v>127</v>
      </c>
      <c r="I736" s="215">
        <v>901</v>
      </c>
      <c r="J736" s="217" t="s">
        <v>883</v>
      </c>
    </row>
    <row r="737" spans="1:10" ht="12.75">
      <c r="A737" s="220">
        <v>127903</v>
      </c>
      <c r="B737" s="213" t="s">
        <v>886</v>
      </c>
      <c r="C737" s="213">
        <v>2</v>
      </c>
      <c r="D737" s="213">
        <v>2</v>
      </c>
      <c r="E737" s="215"/>
      <c r="F737" s="215"/>
      <c r="G737" s="216"/>
      <c r="H737" s="215">
        <v>127</v>
      </c>
      <c r="I737" s="215">
        <v>903</v>
      </c>
      <c r="J737" s="217" t="s">
        <v>885</v>
      </c>
    </row>
    <row r="738" spans="1:10" ht="12.75">
      <c r="A738" s="220">
        <v>127904</v>
      </c>
      <c r="B738" s="213" t="s">
        <v>888</v>
      </c>
      <c r="C738" s="213">
        <v>1</v>
      </c>
      <c r="D738" s="213">
        <v>1</v>
      </c>
      <c r="E738" s="215"/>
      <c r="F738" s="215"/>
      <c r="G738" s="216"/>
      <c r="H738" s="215">
        <v>127</v>
      </c>
      <c r="I738" s="215">
        <v>904</v>
      </c>
      <c r="J738" s="217" t="s">
        <v>887</v>
      </c>
    </row>
    <row r="739" spans="1:10" ht="12.75">
      <c r="A739" s="220">
        <v>127905</v>
      </c>
      <c r="B739" s="213" t="s">
        <v>890</v>
      </c>
      <c r="C739" s="213">
        <v>2</v>
      </c>
      <c r="D739" s="213">
        <v>3</v>
      </c>
      <c r="E739" s="215"/>
      <c r="F739" s="215"/>
      <c r="G739" s="216"/>
      <c r="H739" s="215">
        <v>127</v>
      </c>
      <c r="I739" s="215">
        <v>905</v>
      </c>
      <c r="J739" s="217" t="s">
        <v>889</v>
      </c>
    </row>
    <row r="740" spans="1:10" ht="12.75">
      <c r="A740" s="220">
        <v>127906</v>
      </c>
      <c r="B740" s="213" t="s">
        <v>892</v>
      </c>
      <c r="C740" s="213">
        <v>1</v>
      </c>
      <c r="D740" s="213">
        <v>1</v>
      </c>
      <c r="E740" s="215"/>
      <c r="F740" s="215"/>
      <c r="G740" s="216"/>
      <c r="H740" s="215">
        <v>127</v>
      </c>
      <c r="I740" s="215">
        <v>906</v>
      </c>
      <c r="J740" s="217" t="s">
        <v>891</v>
      </c>
    </row>
    <row r="741" spans="1:10" ht="12.75">
      <c r="A741" s="220">
        <v>128901</v>
      </c>
      <c r="B741" s="213" t="s">
        <v>894</v>
      </c>
      <c r="C741" s="213">
        <v>2</v>
      </c>
      <c r="D741" s="213">
        <v>2</v>
      </c>
      <c r="E741" s="215"/>
      <c r="F741" s="215"/>
      <c r="G741" s="216"/>
      <c r="H741" s="215">
        <v>128</v>
      </c>
      <c r="I741" s="215">
        <v>901</v>
      </c>
      <c r="J741" s="217" t="s">
        <v>893</v>
      </c>
    </row>
    <row r="742" spans="1:10" ht="12.75">
      <c r="A742" s="220">
        <v>128902</v>
      </c>
      <c r="B742" s="213" t="s">
        <v>896</v>
      </c>
      <c r="C742" s="213">
        <v>1</v>
      </c>
      <c r="D742" s="213">
        <v>1</v>
      </c>
      <c r="E742" s="215"/>
      <c r="F742" s="215"/>
      <c r="G742" s="216"/>
      <c r="H742" s="215">
        <v>128</v>
      </c>
      <c r="I742" s="215">
        <v>902</v>
      </c>
      <c r="J742" s="217" t="s">
        <v>895</v>
      </c>
    </row>
    <row r="743" spans="1:10" ht="12.75">
      <c r="A743" s="220">
        <v>128903</v>
      </c>
      <c r="B743" s="213" t="s">
        <v>898</v>
      </c>
      <c r="C743" s="213">
        <v>2</v>
      </c>
      <c r="D743" s="213">
        <v>2</v>
      </c>
      <c r="E743" s="215"/>
      <c r="F743" s="215"/>
      <c r="G743" s="216"/>
      <c r="H743" s="215">
        <v>128</v>
      </c>
      <c r="I743" s="215">
        <v>903</v>
      </c>
      <c r="J743" s="217" t="s">
        <v>897</v>
      </c>
    </row>
    <row r="744" spans="1:10" ht="12.75">
      <c r="A744" s="220">
        <v>128904</v>
      </c>
      <c r="B744" s="213" t="s">
        <v>900</v>
      </c>
      <c r="C744" s="213">
        <v>1</v>
      </c>
      <c r="D744" s="213">
        <v>1</v>
      </c>
      <c r="E744" s="215"/>
      <c r="F744" s="215"/>
      <c r="G744" s="216"/>
      <c r="H744" s="215">
        <v>128</v>
      </c>
      <c r="I744" s="215">
        <v>904</v>
      </c>
      <c r="J744" s="217" t="s">
        <v>899</v>
      </c>
    </row>
    <row r="745" spans="1:10" ht="12.75">
      <c r="A745" s="220">
        <v>129901</v>
      </c>
      <c r="B745" s="213" t="s">
        <v>902</v>
      </c>
      <c r="C745" s="213">
        <v>2</v>
      </c>
      <c r="D745" s="213">
        <v>2</v>
      </c>
      <c r="E745" s="215"/>
      <c r="F745" s="215"/>
      <c r="G745" s="216"/>
      <c r="H745" s="215">
        <v>129</v>
      </c>
      <c r="I745" s="215">
        <v>901</v>
      </c>
      <c r="J745" s="217" t="s">
        <v>901</v>
      </c>
    </row>
    <row r="746" spans="1:10" ht="12.75">
      <c r="A746" s="220">
        <v>129902</v>
      </c>
      <c r="B746" s="213" t="s">
        <v>904</v>
      </c>
      <c r="C746" s="213">
        <v>2</v>
      </c>
      <c r="D746" s="213">
        <v>2</v>
      </c>
      <c r="E746" s="215"/>
      <c r="F746" s="215"/>
      <c r="G746" s="216"/>
      <c r="H746" s="215">
        <v>129</v>
      </c>
      <c r="I746" s="215">
        <v>902</v>
      </c>
      <c r="J746" s="217" t="s">
        <v>903</v>
      </c>
    </row>
    <row r="747" spans="1:10" ht="12.75">
      <c r="A747" s="220">
        <v>129903</v>
      </c>
      <c r="B747" s="213" t="s">
        <v>906</v>
      </c>
      <c r="C747" s="213">
        <v>2</v>
      </c>
      <c r="D747" s="213">
        <v>2</v>
      </c>
      <c r="E747" s="215"/>
      <c r="F747" s="215"/>
      <c r="G747" s="216"/>
      <c r="H747" s="215">
        <v>129</v>
      </c>
      <c r="I747" s="215">
        <v>903</v>
      </c>
      <c r="J747" s="217" t="s">
        <v>905</v>
      </c>
    </row>
    <row r="748" spans="1:10" ht="12.75">
      <c r="A748" s="220">
        <v>129904</v>
      </c>
      <c r="B748" s="213" t="s">
        <v>908</v>
      </c>
      <c r="C748" s="213">
        <v>2</v>
      </c>
      <c r="D748" s="213">
        <v>2</v>
      </c>
      <c r="E748" s="215"/>
      <c r="F748" s="215"/>
      <c r="G748" s="216"/>
      <c r="H748" s="215">
        <v>129</v>
      </c>
      <c r="I748" s="215">
        <v>904</v>
      </c>
      <c r="J748" s="217" t="s">
        <v>907</v>
      </c>
    </row>
    <row r="749" spans="1:10" ht="12.75">
      <c r="A749" s="220">
        <v>129905</v>
      </c>
      <c r="B749" s="213" t="s">
        <v>912</v>
      </c>
      <c r="C749" s="213">
        <v>2</v>
      </c>
      <c r="D749" s="213">
        <v>2</v>
      </c>
      <c r="E749" s="215"/>
      <c r="F749" s="215"/>
      <c r="G749" s="216"/>
      <c r="H749" s="215">
        <v>129</v>
      </c>
      <c r="I749" s="215">
        <v>905</v>
      </c>
      <c r="J749" s="217" t="s">
        <v>909</v>
      </c>
    </row>
    <row r="750" spans="1:10" ht="12.75">
      <c r="A750" s="220">
        <v>129906</v>
      </c>
      <c r="B750" s="213" t="s">
        <v>914</v>
      </c>
      <c r="C750" s="213">
        <v>3</v>
      </c>
      <c r="D750" s="213">
        <v>2</v>
      </c>
      <c r="E750" s="215"/>
      <c r="F750" s="215"/>
      <c r="G750" s="216"/>
      <c r="H750" s="215">
        <v>129</v>
      </c>
      <c r="I750" s="215">
        <v>906</v>
      </c>
      <c r="J750" s="217" t="s">
        <v>913</v>
      </c>
    </row>
    <row r="751" spans="1:10" ht="12.75">
      <c r="A751" s="220">
        <v>129910</v>
      </c>
      <c r="B751" s="213" t="s">
        <v>916</v>
      </c>
      <c r="C751" s="213">
        <v>2</v>
      </c>
      <c r="D751" s="213">
        <v>2</v>
      </c>
      <c r="E751" s="215"/>
      <c r="F751" s="215"/>
      <c r="G751" s="216"/>
      <c r="H751" s="215">
        <v>129</v>
      </c>
      <c r="I751" s="215">
        <v>910</v>
      </c>
      <c r="J751" s="217" t="s">
        <v>915</v>
      </c>
    </row>
    <row r="752" spans="1:10" ht="12.75">
      <c r="A752" s="220">
        <v>130901</v>
      </c>
      <c r="B752" s="213" t="s">
        <v>923</v>
      </c>
      <c r="C752" s="213">
        <v>3</v>
      </c>
      <c r="D752" s="213">
        <v>3</v>
      </c>
      <c r="E752" s="215"/>
      <c r="F752" s="215"/>
      <c r="G752" s="216"/>
      <c r="H752" s="215">
        <v>130</v>
      </c>
      <c r="I752" s="215">
        <v>901</v>
      </c>
      <c r="J752" s="217" t="s">
        <v>922</v>
      </c>
    </row>
    <row r="753" spans="1:10" ht="12.75">
      <c r="A753" s="220">
        <v>130902</v>
      </c>
      <c r="B753" s="213" t="s">
        <v>925</v>
      </c>
      <c r="C753" s="213">
        <v>3</v>
      </c>
      <c r="D753" s="213">
        <v>3</v>
      </c>
      <c r="E753" s="215"/>
      <c r="F753" s="215"/>
      <c r="G753" s="216"/>
      <c r="H753" s="215">
        <v>130</v>
      </c>
      <c r="I753" s="215">
        <v>902</v>
      </c>
      <c r="J753" s="217" t="s">
        <v>924</v>
      </c>
    </row>
    <row r="754" spans="1:10" ht="12.75">
      <c r="A754" s="220">
        <v>131001</v>
      </c>
      <c r="B754" s="213" t="s">
        <v>927</v>
      </c>
      <c r="C754" s="213">
        <v>3</v>
      </c>
      <c r="D754" s="213">
        <v>3</v>
      </c>
      <c r="E754" s="215"/>
      <c r="F754" s="215"/>
      <c r="G754" s="216"/>
      <c r="H754" s="215">
        <v>131</v>
      </c>
      <c r="I754" s="215">
        <v>1</v>
      </c>
      <c r="J754" s="217" t="s">
        <v>1141</v>
      </c>
    </row>
    <row r="755" spans="1:10" ht="12.75">
      <c r="A755" s="220">
        <v>132902</v>
      </c>
      <c r="B755" s="213" t="s">
        <v>929</v>
      </c>
      <c r="C755" s="213">
        <v>3</v>
      </c>
      <c r="D755" s="213">
        <v>3</v>
      </c>
      <c r="E755" s="215"/>
      <c r="F755" s="215"/>
      <c r="G755" s="216"/>
      <c r="H755" s="215">
        <v>132</v>
      </c>
      <c r="I755" s="215">
        <v>902</v>
      </c>
      <c r="J755" s="217" t="s">
        <v>928</v>
      </c>
    </row>
    <row r="756" spans="1:10" ht="12.75">
      <c r="A756" s="220">
        <v>133901</v>
      </c>
      <c r="B756" s="213" t="s">
        <v>931</v>
      </c>
      <c r="C756" s="213">
        <v>2</v>
      </c>
      <c r="D756" s="213">
        <v>2</v>
      </c>
      <c r="E756" s="215"/>
      <c r="F756" s="215"/>
      <c r="G756" s="216"/>
      <c r="H756" s="215">
        <v>133</v>
      </c>
      <c r="I756" s="215">
        <v>901</v>
      </c>
      <c r="J756" s="217" t="s">
        <v>930</v>
      </c>
    </row>
    <row r="757" spans="1:10" ht="12.75">
      <c r="A757" s="220">
        <v>133902</v>
      </c>
      <c r="B757" s="213" t="s">
        <v>933</v>
      </c>
      <c r="C757" s="213">
        <v>3</v>
      </c>
      <c r="D757" s="213">
        <v>3</v>
      </c>
      <c r="E757" s="215"/>
      <c r="F757" s="215"/>
      <c r="G757" s="216"/>
      <c r="H757" s="215">
        <v>133</v>
      </c>
      <c r="I757" s="215">
        <v>902</v>
      </c>
      <c r="J757" s="217" t="s">
        <v>932</v>
      </c>
    </row>
    <row r="758" spans="1:10" ht="12.75">
      <c r="A758" s="220">
        <v>133903</v>
      </c>
      <c r="B758" s="213" t="s">
        <v>935</v>
      </c>
      <c r="C758" s="213">
        <v>3</v>
      </c>
      <c r="D758" s="213">
        <v>3</v>
      </c>
      <c r="E758" s="215"/>
      <c r="F758" s="215"/>
      <c r="G758" s="216"/>
      <c r="H758" s="215">
        <v>133</v>
      </c>
      <c r="I758" s="215">
        <v>903</v>
      </c>
      <c r="J758" s="217" t="s">
        <v>934</v>
      </c>
    </row>
    <row r="759" spans="1:10" ht="12.75">
      <c r="A759" s="220">
        <v>133904</v>
      </c>
      <c r="B759" s="213" t="s">
        <v>937</v>
      </c>
      <c r="C759" s="213">
        <v>2</v>
      </c>
      <c r="D759" s="213">
        <v>2</v>
      </c>
      <c r="E759" s="215"/>
      <c r="F759" s="215"/>
      <c r="G759" s="216"/>
      <c r="H759" s="215">
        <v>133</v>
      </c>
      <c r="I759" s="215">
        <v>904</v>
      </c>
      <c r="J759" s="217" t="s">
        <v>936</v>
      </c>
    </row>
    <row r="760" spans="1:10" ht="12.75">
      <c r="A760" s="220">
        <v>133905</v>
      </c>
      <c r="B760" s="213" t="s">
        <v>1231</v>
      </c>
      <c r="C760" s="213">
        <v>3</v>
      </c>
      <c r="D760" s="213">
        <v>3</v>
      </c>
      <c r="E760" s="215"/>
      <c r="F760" s="215"/>
      <c r="G760" s="216"/>
      <c r="H760" s="215">
        <v>133</v>
      </c>
      <c r="I760" s="215">
        <v>905</v>
      </c>
      <c r="J760" s="217" t="s">
        <v>938</v>
      </c>
    </row>
    <row r="761" spans="1:10" ht="12.75">
      <c r="A761" s="220">
        <v>134901</v>
      </c>
      <c r="B761" s="213" t="s">
        <v>1233</v>
      </c>
      <c r="C761" s="213">
        <v>3</v>
      </c>
      <c r="D761" s="213">
        <v>3</v>
      </c>
      <c r="E761" s="215"/>
      <c r="F761" s="215"/>
      <c r="G761" s="216"/>
      <c r="H761" s="215">
        <v>134</v>
      </c>
      <c r="I761" s="215">
        <v>901</v>
      </c>
      <c r="J761" s="217" t="s">
        <v>1232</v>
      </c>
    </row>
    <row r="762" spans="1:10" ht="12.75">
      <c r="A762" s="220">
        <v>135001</v>
      </c>
      <c r="B762" s="213" t="s">
        <v>1235</v>
      </c>
      <c r="C762" s="213">
        <v>3</v>
      </c>
      <c r="D762" s="213">
        <v>3</v>
      </c>
      <c r="E762" s="215"/>
      <c r="F762" s="215"/>
      <c r="G762" s="216"/>
      <c r="H762" s="215">
        <v>135</v>
      </c>
      <c r="I762" s="215">
        <v>1</v>
      </c>
      <c r="J762" s="217" t="s">
        <v>1142</v>
      </c>
    </row>
    <row r="763" spans="1:10" ht="12.75">
      <c r="A763" s="220">
        <v>136901</v>
      </c>
      <c r="B763" s="213" t="s">
        <v>1237</v>
      </c>
      <c r="C763" s="213">
        <v>2</v>
      </c>
      <c r="D763" s="213">
        <v>2</v>
      </c>
      <c r="E763" s="215"/>
      <c r="F763" s="215"/>
      <c r="G763" s="216"/>
      <c r="H763" s="215">
        <v>136</v>
      </c>
      <c r="I763" s="215">
        <v>901</v>
      </c>
      <c r="J763" s="217" t="s">
        <v>1236</v>
      </c>
    </row>
    <row r="764" spans="1:10" ht="12.75">
      <c r="A764" s="220">
        <v>137901</v>
      </c>
      <c r="B764" s="213" t="s">
        <v>1239</v>
      </c>
      <c r="C764" s="213">
        <v>2</v>
      </c>
      <c r="D764" s="213">
        <v>2</v>
      </c>
      <c r="E764" s="215"/>
      <c r="F764" s="215"/>
      <c r="G764" s="216"/>
      <c r="H764" s="215">
        <v>137</v>
      </c>
      <c r="I764" s="215">
        <v>901</v>
      </c>
      <c r="J764" s="217" t="s">
        <v>1238</v>
      </c>
    </row>
    <row r="765" spans="1:10" ht="12.75">
      <c r="A765" s="220">
        <v>137902</v>
      </c>
      <c r="B765" s="213" t="s">
        <v>1241</v>
      </c>
      <c r="C765" s="213">
        <v>2</v>
      </c>
      <c r="D765" s="213">
        <v>2</v>
      </c>
      <c r="E765" s="215"/>
      <c r="F765" s="215"/>
      <c r="G765" s="216"/>
      <c r="H765" s="215">
        <v>137</v>
      </c>
      <c r="I765" s="215">
        <v>902</v>
      </c>
      <c r="J765" s="217" t="s">
        <v>1240</v>
      </c>
    </row>
    <row r="766" spans="1:10" ht="12.75">
      <c r="A766" s="220">
        <v>137903</v>
      </c>
      <c r="B766" s="213" t="s">
        <v>1243</v>
      </c>
      <c r="C766" s="213">
        <v>3</v>
      </c>
      <c r="D766" s="213">
        <v>3</v>
      </c>
      <c r="E766" s="215"/>
      <c r="F766" s="215"/>
      <c r="G766" s="216"/>
      <c r="H766" s="215">
        <v>137</v>
      </c>
      <c r="I766" s="215">
        <v>903</v>
      </c>
      <c r="J766" s="217" t="s">
        <v>1242</v>
      </c>
    </row>
    <row r="767" spans="1:10" ht="12.75">
      <c r="A767" s="220">
        <v>137904</v>
      </c>
      <c r="B767" s="213" t="s">
        <v>1245</v>
      </c>
      <c r="C767" s="213">
        <v>3</v>
      </c>
      <c r="D767" s="213">
        <v>3</v>
      </c>
      <c r="E767" s="215"/>
      <c r="F767" s="215"/>
      <c r="G767" s="216"/>
      <c r="H767" s="215">
        <v>137</v>
      </c>
      <c r="I767" s="215">
        <v>904</v>
      </c>
      <c r="J767" s="217" t="s">
        <v>1244</v>
      </c>
    </row>
    <row r="768" spans="1:10" ht="12.75">
      <c r="A768" s="220">
        <v>138902</v>
      </c>
      <c r="B768" s="213" t="s">
        <v>1247</v>
      </c>
      <c r="C768" s="213">
        <v>2</v>
      </c>
      <c r="D768" s="213">
        <v>2</v>
      </c>
      <c r="E768" s="215"/>
      <c r="F768" s="215"/>
      <c r="G768" s="216"/>
      <c r="H768" s="215">
        <v>138</v>
      </c>
      <c r="I768" s="215">
        <v>902</v>
      </c>
      <c r="J768" s="217" t="s">
        <v>1246</v>
      </c>
    </row>
    <row r="769" spans="1:10" ht="12.75">
      <c r="A769" s="220">
        <v>138903</v>
      </c>
      <c r="B769" s="213" t="s">
        <v>1249</v>
      </c>
      <c r="C769" s="213">
        <v>1</v>
      </c>
      <c r="D769" s="213">
        <v>1</v>
      </c>
      <c r="E769" s="215"/>
      <c r="F769" s="215"/>
      <c r="G769" s="216"/>
      <c r="H769" s="215">
        <v>138</v>
      </c>
      <c r="I769" s="215">
        <v>903</v>
      </c>
      <c r="J769" s="217" t="s">
        <v>1248</v>
      </c>
    </row>
    <row r="770" spans="1:10" ht="12.75">
      <c r="A770" s="220">
        <v>138904</v>
      </c>
      <c r="B770" s="213" t="s">
        <v>1251</v>
      </c>
      <c r="C770" s="213">
        <v>3</v>
      </c>
      <c r="D770" s="213">
        <v>3</v>
      </c>
      <c r="E770" s="215"/>
      <c r="F770" s="215"/>
      <c r="G770" s="216"/>
      <c r="H770" s="215">
        <v>138</v>
      </c>
      <c r="I770" s="215">
        <v>904</v>
      </c>
      <c r="J770" s="217" t="s">
        <v>1250</v>
      </c>
    </row>
    <row r="771" spans="1:10" ht="12.75">
      <c r="A771" s="220">
        <v>139905</v>
      </c>
      <c r="B771" s="213" t="s">
        <v>1253</v>
      </c>
      <c r="C771" s="213">
        <v>3</v>
      </c>
      <c r="D771" s="213">
        <v>3</v>
      </c>
      <c r="E771" s="215"/>
      <c r="F771" s="215"/>
      <c r="G771" s="216"/>
      <c r="H771" s="215">
        <v>139</v>
      </c>
      <c r="I771" s="215">
        <v>905</v>
      </c>
      <c r="J771" s="217" t="s">
        <v>1252</v>
      </c>
    </row>
    <row r="772" spans="1:10" ht="12.75">
      <c r="A772" s="220">
        <v>139908</v>
      </c>
      <c r="B772" s="213" t="s">
        <v>1255</v>
      </c>
      <c r="C772" s="213">
        <v>1</v>
      </c>
      <c r="D772" s="213">
        <v>1</v>
      </c>
      <c r="E772" s="215"/>
      <c r="F772" s="215"/>
      <c r="G772" s="216"/>
      <c r="H772" s="215">
        <v>139</v>
      </c>
      <c r="I772" s="215">
        <v>908</v>
      </c>
      <c r="J772" s="217" t="s">
        <v>1254</v>
      </c>
    </row>
    <row r="773" spans="1:10" ht="12.75">
      <c r="A773" s="220">
        <v>139909</v>
      </c>
      <c r="B773" s="213" t="s">
        <v>1257</v>
      </c>
      <c r="C773" s="213">
        <v>2</v>
      </c>
      <c r="D773" s="213">
        <v>2</v>
      </c>
      <c r="E773" s="215"/>
      <c r="F773" s="215"/>
      <c r="G773" s="216"/>
      <c r="H773" s="215">
        <v>139</v>
      </c>
      <c r="I773" s="215">
        <v>909</v>
      </c>
      <c r="J773" s="217" t="s">
        <v>1256</v>
      </c>
    </row>
    <row r="774" spans="1:10" ht="12.75">
      <c r="A774" s="220">
        <v>139911</v>
      </c>
      <c r="B774" s="213" t="s">
        <v>1259</v>
      </c>
      <c r="C774" s="213">
        <v>2</v>
      </c>
      <c r="D774" s="213">
        <v>2</v>
      </c>
      <c r="E774" s="215"/>
      <c r="F774" s="215"/>
      <c r="G774" s="216"/>
      <c r="H774" s="215">
        <v>139</v>
      </c>
      <c r="I774" s="215">
        <v>911</v>
      </c>
      <c r="J774" s="217" t="s">
        <v>1258</v>
      </c>
    </row>
    <row r="775" spans="1:10" ht="12.75">
      <c r="A775" s="220">
        <v>139912</v>
      </c>
      <c r="B775" s="213" t="s">
        <v>1261</v>
      </c>
      <c r="C775" s="213">
        <v>1</v>
      </c>
      <c r="D775" s="213">
        <v>1</v>
      </c>
      <c r="E775" s="215"/>
      <c r="F775" s="215"/>
      <c r="G775" s="216"/>
      <c r="H775" s="215">
        <v>139</v>
      </c>
      <c r="I775" s="215">
        <v>912</v>
      </c>
      <c r="J775" s="217" t="s">
        <v>1260</v>
      </c>
    </row>
    <row r="776" spans="1:10" ht="12.75">
      <c r="A776" s="220">
        <v>140901</v>
      </c>
      <c r="B776" s="213" t="s">
        <v>1263</v>
      </c>
      <c r="C776" s="213">
        <v>2</v>
      </c>
      <c r="D776" s="213">
        <v>1</v>
      </c>
      <c r="E776" s="215"/>
      <c r="F776" s="215"/>
      <c r="G776" s="216"/>
      <c r="H776" s="215">
        <v>140</v>
      </c>
      <c r="I776" s="215">
        <v>901</v>
      </c>
      <c r="J776" s="217" t="s">
        <v>1262</v>
      </c>
    </row>
    <row r="777" spans="1:10" ht="12.75">
      <c r="A777" s="220">
        <v>140904</v>
      </c>
      <c r="B777" s="213" t="s">
        <v>1265</v>
      </c>
      <c r="C777" s="213">
        <v>1</v>
      </c>
      <c r="D777" s="213">
        <v>1</v>
      </c>
      <c r="E777" s="215"/>
      <c r="F777" s="215"/>
      <c r="G777" s="216"/>
      <c r="H777" s="215">
        <v>140</v>
      </c>
      <c r="I777" s="215">
        <v>904</v>
      </c>
      <c r="J777" s="217" t="s">
        <v>1264</v>
      </c>
    </row>
    <row r="778" spans="1:10" ht="12.75">
      <c r="A778" s="220">
        <v>140905</v>
      </c>
      <c r="B778" s="213" t="s">
        <v>1267</v>
      </c>
      <c r="C778" s="213">
        <v>1</v>
      </c>
      <c r="D778" s="213">
        <v>1</v>
      </c>
      <c r="E778" s="215"/>
      <c r="F778" s="215"/>
      <c r="G778" s="216"/>
      <c r="H778" s="215">
        <v>140</v>
      </c>
      <c r="I778" s="215">
        <v>905</v>
      </c>
      <c r="J778" s="217" t="s">
        <v>1266</v>
      </c>
    </row>
    <row r="779" spans="1:10" ht="12.75">
      <c r="A779" s="220">
        <v>140907</v>
      </c>
      <c r="B779" s="213" t="s">
        <v>1271</v>
      </c>
      <c r="C779" s="213">
        <v>1</v>
      </c>
      <c r="D779" s="213">
        <v>1</v>
      </c>
      <c r="E779" s="215"/>
      <c r="F779" s="215"/>
      <c r="G779" s="216"/>
      <c r="H779" s="215">
        <v>140</v>
      </c>
      <c r="I779" s="215">
        <v>907</v>
      </c>
      <c r="J779" s="217" t="s">
        <v>1270</v>
      </c>
    </row>
    <row r="780" spans="1:10" ht="12.75">
      <c r="A780" s="220">
        <v>140908</v>
      </c>
      <c r="B780" s="213" t="s">
        <v>1273</v>
      </c>
      <c r="C780" s="213">
        <v>3</v>
      </c>
      <c r="D780" s="213">
        <v>3</v>
      </c>
      <c r="E780" s="215"/>
      <c r="F780" s="215"/>
      <c r="G780" s="216"/>
      <c r="H780" s="215">
        <v>140</v>
      </c>
      <c r="I780" s="215">
        <v>908</v>
      </c>
      <c r="J780" s="217" t="s">
        <v>1272</v>
      </c>
    </row>
    <row r="781" spans="1:10" ht="12.75">
      <c r="A781" s="220">
        <v>141801</v>
      </c>
      <c r="B781" s="215"/>
      <c r="C781" s="213">
        <v>4</v>
      </c>
      <c r="D781" s="213">
        <v>4</v>
      </c>
      <c r="E781" s="215"/>
      <c r="F781" s="215"/>
      <c r="G781" s="216"/>
      <c r="H781" s="215">
        <v>141</v>
      </c>
      <c r="I781" s="215">
        <v>801</v>
      </c>
      <c r="J781" s="217" t="s">
        <v>1143</v>
      </c>
    </row>
    <row r="782" spans="1:10" ht="12.75">
      <c r="A782" s="220">
        <v>141901</v>
      </c>
      <c r="B782" s="213" t="s">
        <v>1275</v>
      </c>
      <c r="C782" s="213">
        <v>2</v>
      </c>
      <c r="D782" s="213">
        <v>2</v>
      </c>
      <c r="E782" s="215"/>
      <c r="F782" s="215"/>
      <c r="G782" s="216"/>
      <c r="H782" s="215">
        <v>141</v>
      </c>
      <c r="I782" s="215">
        <v>901</v>
      </c>
      <c r="J782" s="217" t="s">
        <v>1274</v>
      </c>
    </row>
    <row r="783" spans="1:10" ht="12.75">
      <c r="A783" s="220">
        <v>141902</v>
      </c>
      <c r="B783" s="213" t="s">
        <v>1277</v>
      </c>
      <c r="C783" s="213">
        <v>2</v>
      </c>
      <c r="D783" s="213">
        <v>2</v>
      </c>
      <c r="E783" s="215"/>
      <c r="F783" s="215"/>
      <c r="G783" s="216"/>
      <c r="H783" s="215">
        <v>141</v>
      </c>
      <c r="I783" s="215">
        <v>902</v>
      </c>
      <c r="J783" s="217" t="s">
        <v>1276</v>
      </c>
    </row>
    <row r="784" spans="1:10" ht="12.75">
      <c r="A784" s="220">
        <v>142901</v>
      </c>
      <c r="B784" s="213" t="s">
        <v>1279</v>
      </c>
      <c r="C784" s="213">
        <v>3</v>
      </c>
      <c r="D784" s="213">
        <v>3</v>
      </c>
      <c r="E784" s="215"/>
      <c r="F784" s="215"/>
      <c r="G784" s="216"/>
      <c r="H784" s="215">
        <v>142</v>
      </c>
      <c r="I784" s="215">
        <v>901</v>
      </c>
      <c r="J784" s="217" t="s">
        <v>1278</v>
      </c>
    </row>
    <row r="785" spans="1:10" ht="12.75">
      <c r="A785" s="220">
        <v>143901</v>
      </c>
      <c r="B785" s="213" t="s">
        <v>1281</v>
      </c>
      <c r="C785" s="213">
        <v>3</v>
      </c>
      <c r="D785" s="213">
        <v>3</v>
      </c>
      <c r="E785" s="215"/>
      <c r="F785" s="215"/>
      <c r="G785" s="216"/>
      <c r="H785" s="215">
        <v>143</v>
      </c>
      <c r="I785" s="215">
        <v>901</v>
      </c>
      <c r="J785" s="217" t="s">
        <v>1280</v>
      </c>
    </row>
    <row r="786" spans="1:10" ht="12.75">
      <c r="A786" s="220">
        <v>143902</v>
      </c>
      <c r="B786" s="213" t="s">
        <v>1283</v>
      </c>
      <c r="C786" s="213">
        <v>2</v>
      </c>
      <c r="D786" s="213">
        <v>2</v>
      </c>
      <c r="E786" s="215"/>
      <c r="F786" s="215"/>
      <c r="G786" s="216"/>
      <c r="H786" s="215">
        <v>143</v>
      </c>
      <c r="I786" s="215">
        <v>902</v>
      </c>
      <c r="J786" s="217" t="s">
        <v>1282</v>
      </c>
    </row>
    <row r="787" spans="1:10" ht="12.75">
      <c r="A787" s="220">
        <v>143903</v>
      </c>
      <c r="B787" s="213" t="s">
        <v>1285</v>
      </c>
      <c r="C787" s="213">
        <v>3</v>
      </c>
      <c r="D787" s="213">
        <v>3</v>
      </c>
      <c r="E787" s="215"/>
      <c r="F787" s="215"/>
      <c r="G787" s="216"/>
      <c r="H787" s="215">
        <v>143</v>
      </c>
      <c r="I787" s="215">
        <v>903</v>
      </c>
      <c r="J787" s="217" t="s">
        <v>1284</v>
      </c>
    </row>
    <row r="788" spans="1:10" ht="12.75">
      <c r="A788" s="220">
        <v>143904</v>
      </c>
      <c r="B788" s="213" t="s">
        <v>1287</v>
      </c>
      <c r="C788" s="213">
        <v>3</v>
      </c>
      <c r="D788" s="213">
        <v>3</v>
      </c>
      <c r="E788" s="215"/>
      <c r="F788" s="215"/>
      <c r="G788" s="216"/>
      <c r="H788" s="215">
        <v>143</v>
      </c>
      <c r="I788" s="215">
        <v>904</v>
      </c>
      <c r="J788" s="217" t="s">
        <v>1286</v>
      </c>
    </row>
    <row r="789" spans="1:10" ht="12.75">
      <c r="A789" s="220">
        <v>143905</v>
      </c>
      <c r="B789" s="213" t="s">
        <v>1289</v>
      </c>
      <c r="C789" s="213">
        <v>3</v>
      </c>
      <c r="D789" s="213">
        <v>3</v>
      </c>
      <c r="E789" s="215"/>
      <c r="F789" s="215"/>
      <c r="G789" s="216"/>
      <c r="H789" s="215">
        <v>143</v>
      </c>
      <c r="I789" s="215">
        <v>905</v>
      </c>
      <c r="J789" s="217" t="s">
        <v>1288</v>
      </c>
    </row>
    <row r="790" spans="1:10" ht="12.75">
      <c r="A790" s="220">
        <v>143906</v>
      </c>
      <c r="B790" s="213" t="s">
        <v>1291</v>
      </c>
      <c r="C790" s="213">
        <v>3</v>
      </c>
      <c r="D790" s="213">
        <v>3</v>
      </c>
      <c r="E790" s="215"/>
      <c r="F790" s="215"/>
      <c r="G790" s="216"/>
      <c r="H790" s="215">
        <v>143</v>
      </c>
      <c r="I790" s="215">
        <v>906</v>
      </c>
      <c r="J790" s="217" t="s">
        <v>1290</v>
      </c>
    </row>
    <row r="791" spans="1:10" ht="12.75">
      <c r="A791" s="220">
        <v>144901</v>
      </c>
      <c r="B791" s="213" t="s">
        <v>1293</v>
      </c>
      <c r="C791" s="213">
        <v>3</v>
      </c>
      <c r="D791" s="213">
        <v>3</v>
      </c>
      <c r="E791" s="215"/>
      <c r="F791" s="215"/>
      <c r="G791" s="216"/>
      <c r="H791" s="215">
        <v>144</v>
      </c>
      <c r="I791" s="215">
        <v>901</v>
      </c>
      <c r="J791" s="217" t="s">
        <v>1292</v>
      </c>
    </row>
    <row r="792" spans="1:10" ht="12.75">
      <c r="A792" s="220">
        <v>144902</v>
      </c>
      <c r="B792" s="213" t="s">
        <v>1295</v>
      </c>
      <c r="C792" s="213">
        <v>2</v>
      </c>
      <c r="D792" s="213">
        <v>2</v>
      </c>
      <c r="E792" s="215"/>
      <c r="F792" s="215"/>
      <c r="G792" s="216"/>
      <c r="H792" s="215">
        <v>144</v>
      </c>
      <c r="I792" s="215">
        <v>902</v>
      </c>
      <c r="J792" s="217" t="s">
        <v>1294</v>
      </c>
    </row>
    <row r="793" spans="1:10" ht="12.75">
      <c r="A793" s="220">
        <v>144903</v>
      </c>
      <c r="B793" s="213" t="s">
        <v>1298</v>
      </c>
      <c r="C793" s="213">
        <v>3</v>
      </c>
      <c r="D793" s="213">
        <v>3</v>
      </c>
      <c r="E793" s="215"/>
      <c r="F793" s="215"/>
      <c r="G793" s="216"/>
      <c r="H793" s="215">
        <v>144</v>
      </c>
      <c r="I793" s="215">
        <v>903</v>
      </c>
      <c r="J793" s="217" t="s">
        <v>1296</v>
      </c>
    </row>
    <row r="794" spans="1:10" ht="12.75">
      <c r="A794" s="220">
        <v>144905</v>
      </c>
      <c r="B794" s="213" t="s">
        <v>185</v>
      </c>
      <c r="C794" s="213">
        <v>1</v>
      </c>
      <c r="D794" s="213">
        <v>1</v>
      </c>
      <c r="E794" s="215"/>
      <c r="F794" s="215"/>
      <c r="G794" s="216"/>
      <c r="H794" s="215">
        <v>144</v>
      </c>
      <c r="I794" s="215">
        <v>905</v>
      </c>
      <c r="J794" s="217" t="s">
        <v>1144</v>
      </c>
    </row>
    <row r="795" spans="1:10" ht="12.75">
      <c r="A795" s="220">
        <v>145901</v>
      </c>
      <c r="B795" s="213" t="s">
        <v>1300</v>
      </c>
      <c r="C795" s="213">
        <v>3</v>
      </c>
      <c r="D795" s="213">
        <v>3</v>
      </c>
      <c r="E795" s="215"/>
      <c r="F795" s="215"/>
      <c r="G795" s="216"/>
      <c r="H795" s="215">
        <v>145</v>
      </c>
      <c r="I795" s="215">
        <v>901</v>
      </c>
      <c r="J795" s="217" t="s">
        <v>1299</v>
      </c>
    </row>
    <row r="796" spans="1:10" ht="12.75">
      <c r="A796" s="220">
        <v>145902</v>
      </c>
      <c r="B796" s="213" t="s">
        <v>1302</v>
      </c>
      <c r="C796" s="213">
        <v>3</v>
      </c>
      <c r="D796" s="213">
        <v>3</v>
      </c>
      <c r="E796" s="215"/>
      <c r="F796" s="215"/>
      <c r="G796" s="216"/>
      <c r="H796" s="215">
        <v>145</v>
      </c>
      <c r="I796" s="215">
        <v>902</v>
      </c>
      <c r="J796" s="217" t="s">
        <v>1301</v>
      </c>
    </row>
    <row r="797" spans="1:10" ht="12.75">
      <c r="A797" s="220">
        <v>145906</v>
      </c>
      <c r="B797" s="213" t="s">
        <v>1304</v>
      </c>
      <c r="C797" s="213">
        <v>2</v>
      </c>
      <c r="D797" s="213">
        <v>3</v>
      </c>
      <c r="E797" s="215"/>
      <c r="F797" s="215"/>
      <c r="G797" s="216"/>
      <c r="H797" s="215">
        <v>145</v>
      </c>
      <c r="I797" s="215">
        <v>906</v>
      </c>
      <c r="J797" s="217" t="s">
        <v>1303</v>
      </c>
    </row>
    <row r="798" spans="1:10" ht="12.75">
      <c r="A798" s="220">
        <v>145907</v>
      </c>
      <c r="B798" s="213" t="s">
        <v>1306</v>
      </c>
      <c r="C798" s="213">
        <v>3</v>
      </c>
      <c r="D798" s="213">
        <v>3</v>
      </c>
      <c r="E798" s="215"/>
      <c r="F798" s="215"/>
      <c r="G798" s="216"/>
      <c r="H798" s="215">
        <v>145</v>
      </c>
      <c r="I798" s="215">
        <v>907</v>
      </c>
      <c r="J798" s="217" t="s">
        <v>1305</v>
      </c>
    </row>
    <row r="799" spans="1:10" ht="12.75">
      <c r="A799" s="220">
        <v>145911</v>
      </c>
      <c r="B799" s="213" t="s">
        <v>1308</v>
      </c>
      <c r="C799" s="213">
        <v>3</v>
      </c>
      <c r="D799" s="213">
        <v>3</v>
      </c>
      <c r="E799" s="215"/>
      <c r="F799" s="215"/>
      <c r="G799" s="216"/>
      <c r="H799" s="215">
        <v>145</v>
      </c>
      <c r="I799" s="215">
        <v>911</v>
      </c>
      <c r="J799" s="217" t="s">
        <v>1307</v>
      </c>
    </row>
    <row r="800" spans="1:10" ht="12.75">
      <c r="A800" s="220">
        <v>146901</v>
      </c>
      <c r="B800" s="213" t="s">
        <v>1310</v>
      </c>
      <c r="C800" s="213">
        <v>2</v>
      </c>
      <c r="D800" s="213">
        <v>2</v>
      </c>
      <c r="E800" s="215"/>
      <c r="F800" s="215"/>
      <c r="G800" s="216"/>
      <c r="H800" s="215">
        <v>146</v>
      </c>
      <c r="I800" s="215">
        <v>901</v>
      </c>
      <c r="J800" s="217" t="s">
        <v>1309</v>
      </c>
    </row>
    <row r="801" spans="1:10" ht="12.75">
      <c r="A801" s="220">
        <v>146902</v>
      </c>
      <c r="B801" s="213" t="s">
        <v>1312</v>
      </c>
      <c r="C801" s="213">
        <v>2</v>
      </c>
      <c r="D801" s="213">
        <v>2</v>
      </c>
      <c r="E801" s="215"/>
      <c r="F801" s="215"/>
      <c r="G801" s="216"/>
      <c r="H801" s="215">
        <v>146</v>
      </c>
      <c r="I801" s="215">
        <v>902</v>
      </c>
      <c r="J801" s="217" t="s">
        <v>1311</v>
      </c>
    </row>
    <row r="802" spans="1:10" ht="12.75">
      <c r="A802" s="220">
        <v>146903</v>
      </c>
      <c r="B802" s="213" t="s">
        <v>1314</v>
      </c>
      <c r="C802" s="213">
        <v>3</v>
      </c>
      <c r="D802" s="213">
        <v>3</v>
      </c>
      <c r="E802" s="215"/>
      <c r="F802" s="215"/>
      <c r="G802" s="216"/>
      <c r="H802" s="215">
        <v>146</v>
      </c>
      <c r="I802" s="215">
        <v>903</v>
      </c>
      <c r="J802" s="217" t="s">
        <v>1313</v>
      </c>
    </row>
    <row r="803" spans="1:10" ht="12.75">
      <c r="A803" s="220">
        <v>146904</v>
      </c>
      <c r="B803" s="213" t="s">
        <v>1316</v>
      </c>
      <c r="C803" s="213">
        <v>2</v>
      </c>
      <c r="D803" s="213">
        <v>2</v>
      </c>
      <c r="E803" s="215"/>
      <c r="F803" s="215"/>
      <c r="G803" s="216"/>
      <c r="H803" s="215">
        <v>146</v>
      </c>
      <c r="I803" s="215">
        <v>904</v>
      </c>
      <c r="J803" s="217" t="s">
        <v>1315</v>
      </c>
    </row>
    <row r="804" spans="1:10" ht="12.75">
      <c r="A804" s="220">
        <v>146905</v>
      </c>
      <c r="B804" s="213" t="s">
        <v>1318</v>
      </c>
      <c r="C804" s="213">
        <v>3</v>
      </c>
      <c r="D804" s="213">
        <v>3</v>
      </c>
      <c r="E804" s="215"/>
      <c r="F804" s="215"/>
      <c r="G804" s="216"/>
      <c r="H804" s="215">
        <v>146</v>
      </c>
      <c r="I804" s="215">
        <v>905</v>
      </c>
      <c r="J804" s="217" t="s">
        <v>1317</v>
      </c>
    </row>
    <row r="805" spans="1:10" ht="12.75">
      <c r="A805" s="220">
        <v>146906</v>
      </c>
      <c r="B805" s="213" t="s">
        <v>1320</v>
      </c>
      <c r="C805" s="213">
        <v>3</v>
      </c>
      <c r="D805" s="213">
        <v>3</v>
      </c>
      <c r="E805" s="215"/>
      <c r="F805" s="215"/>
      <c r="G805" s="216"/>
      <c r="H805" s="215">
        <v>146</v>
      </c>
      <c r="I805" s="215">
        <v>906</v>
      </c>
      <c r="J805" s="217" t="s">
        <v>1319</v>
      </c>
    </row>
    <row r="806" spans="1:10" ht="12.75">
      <c r="A806" s="220">
        <v>146907</v>
      </c>
      <c r="B806" s="213" t="s">
        <v>1322</v>
      </c>
      <c r="C806" s="213">
        <v>2</v>
      </c>
      <c r="D806" s="213">
        <v>1</v>
      </c>
      <c r="E806" s="215"/>
      <c r="F806" s="215"/>
      <c r="G806" s="216"/>
      <c r="H806" s="215">
        <v>146</v>
      </c>
      <c r="I806" s="215">
        <v>907</v>
      </c>
      <c r="J806" s="217" t="s">
        <v>1321</v>
      </c>
    </row>
    <row r="807" spans="1:10" ht="12.75">
      <c r="A807" s="220">
        <v>147901</v>
      </c>
      <c r="B807" s="213" t="s">
        <v>1324</v>
      </c>
      <c r="C807" s="213">
        <v>1</v>
      </c>
      <c r="D807" s="213">
        <v>1</v>
      </c>
      <c r="E807" s="215"/>
      <c r="F807" s="215"/>
      <c r="G807" s="216"/>
      <c r="H807" s="215">
        <v>147</v>
      </c>
      <c r="I807" s="215">
        <v>901</v>
      </c>
      <c r="J807" s="217" t="s">
        <v>1323</v>
      </c>
    </row>
    <row r="808" spans="1:10" ht="12.75">
      <c r="A808" s="220">
        <v>147902</v>
      </c>
      <c r="B808" s="213" t="s">
        <v>1326</v>
      </c>
      <c r="C808" s="213">
        <v>3</v>
      </c>
      <c r="D808" s="213">
        <v>3</v>
      </c>
      <c r="E808" s="215"/>
      <c r="F808" s="215"/>
      <c r="G808" s="216"/>
      <c r="H808" s="215">
        <v>147</v>
      </c>
      <c r="I808" s="215">
        <v>902</v>
      </c>
      <c r="J808" s="217" t="s">
        <v>1325</v>
      </c>
    </row>
    <row r="809" spans="1:10" ht="12.75">
      <c r="A809" s="220">
        <v>147903</v>
      </c>
      <c r="B809" s="213" t="s">
        <v>1328</v>
      </c>
      <c r="C809" s="213">
        <v>1</v>
      </c>
      <c r="D809" s="213">
        <v>1</v>
      </c>
      <c r="E809" s="215"/>
      <c r="F809" s="215"/>
      <c r="G809" s="216"/>
      <c r="H809" s="215">
        <v>147</v>
      </c>
      <c r="I809" s="215">
        <v>903</v>
      </c>
      <c r="J809" s="217" t="s">
        <v>1327</v>
      </c>
    </row>
    <row r="810" spans="1:10" ht="12.75">
      <c r="A810" s="220">
        <v>148901</v>
      </c>
      <c r="B810" s="213" t="s">
        <v>1330</v>
      </c>
      <c r="C810" s="213">
        <v>3</v>
      </c>
      <c r="D810" s="213">
        <v>3</v>
      </c>
      <c r="E810" s="215"/>
      <c r="F810" s="215"/>
      <c r="G810" s="216"/>
      <c r="H810" s="215">
        <v>148</v>
      </c>
      <c r="I810" s="215">
        <v>901</v>
      </c>
      <c r="J810" s="217" t="s">
        <v>1329</v>
      </c>
    </row>
    <row r="811" spans="1:10" ht="12.75">
      <c r="A811" s="220">
        <v>148902</v>
      </c>
      <c r="B811" s="213" t="s">
        <v>1332</v>
      </c>
      <c r="C811" s="213">
        <v>3</v>
      </c>
      <c r="D811" s="213">
        <v>3</v>
      </c>
      <c r="E811" s="215"/>
      <c r="F811" s="215"/>
      <c r="G811" s="216"/>
      <c r="H811" s="215">
        <v>148</v>
      </c>
      <c r="I811" s="215">
        <v>902</v>
      </c>
      <c r="J811" s="217" t="s">
        <v>1331</v>
      </c>
    </row>
    <row r="812" spans="1:10" ht="12.75">
      <c r="A812" s="220">
        <v>148903</v>
      </c>
      <c r="B812" s="213" t="s">
        <v>1334</v>
      </c>
      <c r="C812" s="213">
        <v>3</v>
      </c>
      <c r="D812" s="213">
        <v>3</v>
      </c>
      <c r="E812" s="215"/>
      <c r="F812" s="215"/>
      <c r="G812" s="216"/>
      <c r="H812" s="215">
        <v>148</v>
      </c>
      <c r="I812" s="215">
        <v>903</v>
      </c>
      <c r="J812" s="217" t="s">
        <v>1333</v>
      </c>
    </row>
    <row r="813" spans="1:10" ht="12.75">
      <c r="A813" s="220">
        <v>148905</v>
      </c>
      <c r="B813" s="213" t="s">
        <v>1336</v>
      </c>
      <c r="C813" s="213">
        <v>3</v>
      </c>
      <c r="D813" s="213">
        <v>3</v>
      </c>
      <c r="E813" s="215"/>
      <c r="F813" s="215"/>
      <c r="G813" s="216"/>
      <c r="H813" s="215">
        <v>148</v>
      </c>
      <c r="I813" s="215">
        <v>905</v>
      </c>
      <c r="J813" s="217" t="s">
        <v>1335</v>
      </c>
    </row>
    <row r="814" spans="1:10" ht="12.75">
      <c r="A814" s="220">
        <v>149901</v>
      </c>
      <c r="B814" s="213" t="s">
        <v>1338</v>
      </c>
      <c r="C814" s="213">
        <v>3</v>
      </c>
      <c r="D814" s="213">
        <v>3</v>
      </c>
      <c r="E814" s="215"/>
      <c r="F814" s="215"/>
      <c r="G814" s="216"/>
      <c r="H814" s="215">
        <v>149</v>
      </c>
      <c r="I814" s="215">
        <v>901</v>
      </c>
      <c r="J814" s="217" t="s">
        <v>1337</v>
      </c>
    </row>
    <row r="815" spans="1:10" ht="12.75">
      <c r="A815" s="220">
        <v>149902</v>
      </c>
      <c r="B815" s="213" t="s">
        <v>1340</v>
      </c>
      <c r="C815" s="213">
        <v>3</v>
      </c>
      <c r="D815" s="213">
        <v>3</v>
      </c>
      <c r="E815" s="215"/>
      <c r="F815" s="215"/>
      <c r="G815" s="216"/>
      <c r="H815" s="215">
        <v>149</v>
      </c>
      <c r="I815" s="215">
        <v>902</v>
      </c>
      <c r="J815" s="217" t="s">
        <v>1339</v>
      </c>
    </row>
    <row r="816" spans="1:10" ht="12.75">
      <c r="A816" s="220">
        <v>150901</v>
      </c>
      <c r="B816" s="213" t="s">
        <v>1342</v>
      </c>
      <c r="C816" s="213">
        <v>3</v>
      </c>
      <c r="D816" s="213">
        <v>3</v>
      </c>
      <c r="E816" s="215"/>
      <c r="F816" s="215"/>
      <c r="G816" s="216"/>
      <c r="H816" s="215">
        <v>150</v>
      </c>
      <c r="I816" s="215">
        <v>901</v>
      </c>
      <c r="J816" s="217" t="s">
        <v>1341</v>
      </c>
    </row>
    <row r="817" spans="1:10" ht="12.75">
      <c r="A817" s="220">
        <v>151900</v>
      </c>
      <c r="B817" s="215"/>
      <c r="C817" s="213">
        <v>1</v>
      </c>
      <c r="D817" s="213">
        <v>1</v>
      </c>
      <c r="E817" s="215"/>
      <c r="F817" s="215"/>
      <c r="G817" s="216"/>
      <c r="H817" s="215">
        <v>151</v>
      </c>
      <c r="I817" s="215">
        <v>900</v>
      </c>
      <c r="J817" s="217" t="s">
        <v>1145</v>
      </c>
    </row>
    <row r="818" spans="1:10" ht="12.75">
      <c r="A818" s="220">
        <v>152801</v>
      </c>
      <c r="B818" s="213" t="s">
        <v>2793</v>
      </c>
      <c r="C818" s="213">
        <v>4</v>
      </c>
      <c r="D818" s="213">
        <v>4</v>
      </c>
      <c r="E818" s="215"/>
      <c r="F818" s="215"/>
      <c r="G818" s="216"/>
      <c r="H818" s="215">
        <v>152</v>
      </c>
      <c r="I818" s="215">
        <v>801</v>
      </c>
      <c r="J818" s="217" t="s">
        <v>1146</v>
      </c>
    </row>
    <row r="819" spans="1:10" ht="12.75">
      <c r="A819" s="220">
        <v>152802</v>
      </c>
      <c r="B819" s="213" t="s">
        <v>186</v>
      </c>
      <c r="C819" s="213">
        <v>4</v>
      </c>
      <c r="D819" s="213">
        <v>4</v>
      </c>
      <c r="E819" s="215"/>
      <c r="F819" s="215"/>
      <c r="G819" s="216"/>
      <c r="H819" s="215">
        <v>152</v>
      </c>
      <c r="I819" s="215">
        <v>802</v>
      </c>
      <c r="J819" s="217" t="s">
        <v>1147</v>
      </c>
    </row>
    <row r="820" spans="1:10" ht="12.75">
      <c r="A820" s="220">
        <v>152803</v>
      </c>
      <c r="B820" s="213" t="s">
        <v>187</v>
      </c>
      <c r="C820" s="213">
        <v>4</v>
      </c>
      <c r="D820" s="213">
        <v>4</v>
      </c>
      <c r="E820" s="215"/>
      <c r="F820" s="215"/>
      <c r="G820" s="216"/>
      <c r="H820" s="215">
        <v>152</v>
      </c>
      <c r="I820" s="215">
        <v>803</v>
      </c>
      <c r="J820" s="217" t="s">
        <v>1148</v>
      </c>
    </row>
    <row r="821" spans="1:10" ht="12.75">
      <c r="A821" s="220">
        <v>152901</v>
      </c>
      <c r="B821" s="213" t="s">
        <v>1344</v>
      </c>
      <c r="C821" s="213">
        <v>2</v>
      </c>
      <c r="D821" s="213">
        <v>2</v>
      </c>
      <c r="E821" s="215"/>
      <c r="F821" s="215"/>
      <c r="G821" s="216"/>
      <c r="H821" s="215">
        <v>152</v>
      </c>
      <c r="I821" s="215">
        <v>901</v>
      </c>
      <c r="J821" s="217" t="s">
        <v>1343</v>
      </c>
    </row>
    <row r="822" spans="1:10" ht="12.75">
      <c r="A822" s="220">
        <v>152902</v>
      </c>
      <c r="B822" s="213" t="s">
        <v>1346</v>
      </c>
      <c r="C822" s="213">
        <v>2</v>
      </c>
      <c r="D822" s="213">
        <v>2</v>
      </c>
      <c r="E822" s="215"/>
      <c r="F822" s="215"/>
      <c r="G822" s="216"/>
      <c r="H822" s="215">
        <v>152</v>
      </c>
      <c r="I822" s="215">
        <v>902</v>
      </c>
      <c r="J822" s="217" t="s">
        <v>1345</v>
      </c>
    </row>
    <row r="823" spans="1:10" ht="12.75">
      <c r="A823" s="220">
        <v>152903</v>
      </c>
      <c r="B823" s="213" t="s">
        <v>1348</v>
      </c>
      <c r="C823" s="213">
        <v>2</v>
      </c>
      <c r="D823" s="213">
        <v>2</v>
      </c>
      <c r="E823" s="215"/>
      <c r="F823" s="215"/>
      <c r="G823" s="216"/>
      <c r="H823" s="215">
        <v>152</v>
      </c>
      <c r="I823" s="215">
        <v>903</v>
      </c>
      <c r="J823" s="217" t="s">
        <v>1347</v>
      </c>
    </row>
    <row r="824" spans="1:10" ht="12.75">
      <c r="A824" s="220">
        <v>152906</v>
      </c>
      <c r="B824" s="213" t="s">
        <v>1350</v>
      </c>
      <c r="C824" s="213">
        <v>2</v>
      </c>
      <c r="D824" s="213">
        <v>2</v>
      </c>
      <c r="E824" s="215"/>
      <c r="F824" s="215"/>
      <c r="G824" s="216"/>
      <c r="H824" s="215">
        <v>152</v>
      </c>
      <c r="I824" s="215">
        <v>906</v>
      </c>
      <c r="J824" s="217" t="s">
        <v>1349</v>
      </c>
    </row>
    <row r="825" spans="1:10" ht="12.75">
      <c r="A825" s="220">
        <v>152907</v>
      </c>
      <c r="B825" s="213" t="s">
        <v>1352</v>
      </c>
      <c r="C825" s="213">
        <v>2</v>
      </c>
      <c r="D825" s="213">
        <v>2</v>
      </c>
      <c r="E825" s="215"/>
      <c r="F825" s="215"/>
      <c r="G825" s="216"/>
      <c r="H825" s="215">
        <v>152</v>
      </c>
      <c r="I825" s="215">
        <v>907</v>
      </c>
      <c r="J825" s="217" t="s">
        <v>1351</v>
      </c>
    </row>
    <row r="826" spans="1:10" ht="12.75">
      <c r="A826" s="220">
        <v>152908</v>
      </c>
      <c r="B826" s="213" t="s">
        <v>1354</v>
      </c>
      <c r="C826" s="213">
        <v>1</v>
      </c>
      <c r="D826" s="213">
        <v>2</v>
      </c>
      <c r="E826" s="215"/>
      <c r="F826" s="215"/>
      <c r="G826" s="216"/>
      <c r="H826" s="215">
        <v>152</v>
      </c>
      <c r="I826" s="215">
        <v>908</v>
      </c>
      <c r="J826" s="217" t="s">
        <v>1353</v>
      </c>
    </row>
    <row r="827" spans="1:10" ht="12.75">
      <c r="A827" s="220">
        <v>152909</v>
      </c>
      <c r="B827" s="213" t="s">
        <v>1356</v>
      </c>
      <c r="C827" s="213">
        <v>1</v>
      </c>
      <c r="D827" s="213">
        <v>1</v>
      </c>
      <c r="E827" s="215"/>
      <c r="F827" s="215"/>
      <c r="G827" s="216"/>
      <c r="H827" s="215">
        <v>152</v>
      </c>
      <c r="I827" s="215">
        <v>909</v>
      </c>
      <c r="J827" s="217" t="s">
        <v>1355</v>
      </c>
    </row>
    <row r="828" spans="1:10" ht="12.75">
      <c r="A828" s="220">
        <v>152910</v>
      </c>
      <c r="B828" s="213" t="s">
        <v>1358</v>
      </c>
      <c r="C828" s="213">
        <v>2</v>
      </c>
      <c r="D828" s="213">
        <v>2</v>
      </c>
      <c r="E828" s="215"/>
      <c r="F828" s="215"/>
      <c r="G828" s="216"/>
      <c r="H828" s="215">
        <v>152</v>
      </c>
      <c r="I828" s="215">
        <v>910</v>
      </c>
      <c r="J828" s="217" t="s">
        <v>1357</v>
      </c>
    </row>
    <row r="829" spans="1:10" ht="12.75">
      <c r="A829" s="220">
        <v>152950</v>
      </c>
      <c r="B829" s="213" t="s">
        <v>188</v>
      </c>
      <c r="C829" s="213">
        <v>4</v>
      </c>
      <c r="D829" s="213">
        <v>4</v>
      </c>
      <c r="E829" s="215"/>
      <c r="F829" s="215"/>
      <c r="G829" s="216"/>
      <c r="H829" s="215">
        <v>152</v>
      </c>
      <c r="I829" s="215">
        <v>950</v>
      </c>
      <c r="J829" s="217" t="s">
        <v>1149</v>
      </c>
    </row>
    <row r="830" spans="1:10" ht="12.75">
      <c r="A830" s="220">
        <v>153903</v>
      </c>
      <c r="B830" s="213" t="s">
        <v>1360</v>
      </c>
      <c r="C830" s="213">
        <v>2</v>
      </c>
      <c r="D830" s="213">
        <v>2</v>
      </c>
      <c r="E830" s="215"/>
      <c r="F830" s="215"/>
      <c r="G830" s="216"/>
      <c r="H830" s="215">
        <v>153</v>
      </c>
      <c r="I830" s="215">
        <v>903</v>
      </c>
      <c r="J830" s="217" t="s">
        <v>1359</v>
      </c>
    </row>
    <row r="831" spans="1:10" ht="12.75">
      <c r="A831" s="220">
        <v>153904</v>
      </c>
      <c r="B831" s="213" t="s">
        <v>1362</v>
      </c>
      <c r="C831" s="213">
        <v>1</v>
      </c>
      <c r="D831" s="213">
        <v>1</v>
      </c>
      <c r="E831" s="215"/>
      <c r="F831" s="215"/>
      <c r="G831" s="216"/>
      <c r="H831" s="215">
        <v>153</v>
      </c>
      <c r="I831" s="215">
        <v>904</v>
      </c>
      <c r="J831" s="217" t="s">
        <v>1361</v>
      </c>
    </row>
    <row r="832" spans="1:10" ht="12.75">
      <c r="A832" s="220">
        <v>153905</v>
      </c>
      <c r="B832" s="213" t="s">
        <v>1364</v>
      </c>
      <c r="C832" s="213">
        <v>2</v>
      </c>
      <c r="D832" s="213">
        <v>2</v>
      </c>
      <c r="E832" s="215"/>
      <c r="F832" s="215"/>
      <c r="G832" s="216"/>
      <c r="H832" s="215">
        <v>153</v>
      </c>
      <c r="I832" s="215">
        <v>905</v>
      </c>
      <c r="J832" s="217" t="s">
        <v>1363</v>
      </c>
    </row>
    <row r="833" spans="1:10" ht="12.75">
      <c r="A833" s="220">
        <v>153907</v>
      </c>
      <c r="B833" s="213" t="s">
        <v>1366</v>
      </c>
      <c r="C833" s="213">
        <v>2</v>
      </c>
      <c r="D833" s="213">
        <v>2</v>
      </c>
      <c r="E833" s="215"/>
      <c r="F833" s="215"/>
      <c r="G833" s="216"/>
      <c r="H833" s="215">
        <v>153</v>
      </c>
      <c r="I833" s="215">
        <v>907</v>
      </c>
      <c r="J833" s="217" t="s">
        <v>1365</v>
      </c>
    </row>
    <row r="834" spans="1:10" ht="12.75">
      <c r="A834" s="220">
        <v>154901</v>
      </c>
      <c r="B834" s="213" t="s">
        <v>189</v>
      </c>
      <c r="C834" s="213">
        <v>2</v>
      </c>
      <c r="D834" s="213">
        <v>2</v>
      </c>
      <c r="E834" s="215"/>
      <c r="F834" s="215"/>
      <c r="G834" s="216"/>
      <c r="H834" s="215">
        <v>154</v>
      </c>
      <c r="I834" s="215">
        <v>901</v>
      </c>
      <c r="J834" s="217" t="s">
        <v>1367</v>
      </c>
    </row>
    <row r="835" spans="1:10" ht="12.75">
      <c r="A835" s="220">
        <v>154903</v>
      </c>
      <c r="B835" s="213" t="s">
        <v>1370</v>
      </c>
      <c r="C835" s="213">
        <v>2</v>
      </c>
      <c r="D835" s="213">
        <v>2</v>
      </c>
      <c r="E835" s="215"/>
      <c r="F835" s="215"/>
      <c r="G835" s="216"/>
      <c r="H835" s="215">
        <v>154</v>
      </c>
      <c r="I835" s="215">
        <v>903</v>
      </c>
      <c r="J835" s="217" t="s">
        <v>1369</v>
      </c>
    </row>
    <row r="836" spans="1:10" ht="12.75">
      <c r="A836" s="220">
        <v>155801</v>
      </c>
      <c r="B836" s="215"/>
      <c r="C836" s="213">
        <v>4</v>
      </c>
      <c r="D836" s="213">
        <v>4</v>
      </c>
      <c r="E836" s="215"/>
      <c r="F836" s="215"/>
      <c r="G836" s="216"/>
      <c r="H836" s="215">
        <v>155</v>
      </c>
      <c r="I836" s="215">
        <v>801</v>
      </c>
      <c r="J836" s="217" t="s">
        <v>1150</v>
      </c>
    </row>
    <row r="837" spans="1:10" ht="12.75">
      <c r="A837" s="220">
        <v>155901</v>
      </c>
      <c r="B837" s="213" t="s">
        <v>1372</v>
      </c>
      <c r="C837" s="213">
        <v>3</v>
      </c>
      <c r="D837" s="213">
        <v>3</v>
      </c>
      <c r="E837" s="215"/>
      <c r="F837" s="215"/>
      <c r="G837" s="216"/>
      <c r="H837" s="215">
        <v>155</v>
      </c>
      <c r="I837" s="215">
        <v>901</v>
      </c>
      <c r="J837" s="217" t="s">
        <v>1371</v>
      </c>
    </row>
    <row r="838" spans="1:10" ht="12.75">
      <c r="A838" s="220">
        <v>156902</v>
      </c>
      <c r="B838" s="213" t="s">
        <v>1374</v>
      </c>
      <c r="C838" s="213">
        <v>3</v>
      </c>
      <c r="D838" s="213">
        <v>3</v>
      </c>
      <c r="E838" s="215"/>
      <c r="F838" s="215"/>
      <c r="G838" s="216"/>
      <c r="H838" s="215">
        <v>156</v>
      </c>
      <c r="I838" s="215">
        <v>902</v>
      </c>
      <c r="J838" s="217" t="s">
        <v>1373</v>
      </c>
    </row>
    <row r="839" spans="1:10" ht="12.75">
      <c r="A839" s="220">
        <v>156905</v>
      </c>
      <c r="B839" s="213" t="s">
        <v>1376</v>
      </c>
      <c r="C839" s="213">
        <v>3</v>
      </c>
      <c r="D839" s="213">
        <v>3</v>
      </c>
      <c r="E839" s="215"/>
      <c r="F839" s="215"/>
      <c r="G839" s="216"/>
      <c r="H839" s="215">
        <v>156</v>
      </c>
      <c r="I839" s="215">
        <v>905</v>
      </c>
      <c r="J839" s="217" t="s">
        <v>1375</v>
      </c>
    </row>
    <row r="840" spans="1:10" ht="12.75">
      <c r="A840" s="220">
        <v>157901</v>
      </c>
      <c r="B840" s="213" t="s">
        <v>1378</v>
      </c>
      <c r="C840" s="213">
        <v>3</v>
      </c>
      <c r="D840" s="213">
        <v>3</v>
      </c>
      <c r="E840" s="215"/>
      <c r="F840" s="215"/>
      <c r="G840" s="216"/>
      <c r="H840" s="215">
        <v>157</v>
      </c>
      <c r="I840" s="215">
        <v>901</v>
      </c>
      <c r="J840" s="217" t="s">
        <v>1377</v>
      </c>
    </row>
    <row r="841" spans="1:10" ht="12.75">
      <c r="A841" s="220">
        <v>158901</v>
      </c>
      <c r="B841" s="213" t="s">
        <v>1380</v>
      </c>
      <c r="C841" s="213">
        <v>2</v>
      </c>
      <c r="D841" s="213">
        <v>2</v>
      </c>
      <c r="E841" s="215"/>
      <c r="F841" s="215"/>
      <c r="G841" s="216"/>
      <c r="H841" s="215">
        <v>158</v>
      </c>
      <c r="I841" s="215">
        <v>901</v>
      </c>
      <c r="J841" s="217" t="s">
        <v>1379</v>
      </c>
    </row>
    <row r="842" spans="1:10" ht="12.75">
      <c r="A842" s="220">
        <v>158902</v>
      </c>
      <c r="B842" s="213" t="s">
        <v>1382</v>
      </c>
      <c r="C842" s="213">
        <v>3</v>
      </c>
      <c r="D842" s="213">
        <v>3</v>
      </c>
      <c r="E842" s="215"/>
      <c r="F842" s="215"/>
      <c r="G842" s="216"/>
      <c r="H842" s="215">
        <v>158</v>
      </c>
      <c r="I842" s="215">
        <v>902</v>
      </c>
      <c r="J842" s="217" t="s">
        <v>1381</v>
      </c>
    </row>
    <row r="843" spans="1:10" ht="12.75">
      <c r="A843" s="220">
        <v>158904</v>
      </c>
      <c r="B843" s="213" t="s">
        <v>1384</v>
      </c>
      <c r="C843" s="213">
        <v>3</v>
      </c>
      <c r="D843" s="213">
        <v>3</v>
      </c>
      <c r="E843" s="215"/>
      <c r="F843" s="215"/>
      <c r="G843" s="216"/>
      <c r="H843" s="215">
        <v>158</v>
      </c>
      <c r="I843" s="215">
        <v>904</v>
      </c>
      <c r="J843" s="217" t="s">
        <v>1383</v>
      </c>
    </row>
    <row r="844" spans="1:10" ht="12.75">
      <c r="A844" s="220">
        <v>158905</v>
      </c>
      <c r="B844" s="213" t="s">
        <v>1386</v>
      </c>
      <c r="C844" s="213">
        <v>3</v>
      </c>
      <c r="D844" s="213">
        <v>3</v>
      </c>
      <c r="E844" s="215"/>
      <c r="F844" s="215"/>
      <c r="G844" s="216"/>
      <c r="H844" s="215">
        <v>158</v>
      </c>
      <c r="I844" s="215">
        <v>905</v>
      </c>
      <c r="J844" s="217" t="s">
        <v>1385</v>
      </c>
    </row>
    <row r="845" spans="1:10" ht="12.75">
      <c r="A845" s="220">
        <v>158906</v>
      </c>
      <c r="B845" s="213" t="s">
        <v>1388</v>
      </c>
      <c r="C845" s="213">
        <v>3</v>
      </c>
      <c r="D845" s="213">
        <v>3</v>
      </c>
      <c r="E845" s="215"/>
      <c r="F845" s="215"/>
      <c r="G845" s="216"/>
      <c r="H845" s="215">
        <v>158</v>
      </c>
      <c r="I845" s="215">
        <v>906</v>
      </c>
      <c r="J845" s="217" t="s">
        <v>1387</v>
      </c>
    </row>
    <row r="846" spans="1:10" ht="12.75">
      <c r="A846" s="220">
        <v>159901</v>
      </c>
      <c r="B846" s="213" t="s">
        <v>1390</v>
      </c>
      <c r="C846" s="213">
        <v>1</v>
      </c>
      <c r="D846" s="213">
        <v>1</v>
      </c>
      <c r="E846" s="215"/>
      <c r="F846" s="215"/>
      <c r="G846" s="216"/>
      <c r="H846" s="215">
        <v>159</v>
      </c>
      <c r="I846" s="215">
        <v>901</v>
      </c>
      <c r="J846" s="217" t="s">
        <v>1389</v>
      </c>
    </row>
    <row r="847" spans="1:10" ht="12.75">
      <c r="A847" s="220">
        <v>160901</v>
      </c>
      <c r="B847" s="213" t="s">
        <v>1392</v>
      </c>
      <c r="C847" s="213">
        <v>2</v>
      </c>
      <c r="D847" s="213">
        <v>2</v>
      </c>
      <c r="E847" s="215"/>
      <c r="F847" s="215"/>
      <c r="G847" s="216"/>
      <c r="H847" s="215">
        <v>160</v>
      </c>
      <c r="I847" s="215">
        <v>901</v>
      </c>
      <c r="J847" s="217" t="s">
        <v>1391</v>
      </c>
    </row>
    <row r="848" spans="1:10" ht="12.75">
      <c r="A848" s="220">
        <v>160904</v>
      </c>
      <c r="B848" s="213" t="s">
        <v>1396</v>
      </c>
      <c r="C848" s="213">
        <v>2</v>
      </c>
      <c r="D848" s="213">
        <v>2</v>
      </c>
      <c r="E848" s="215"/>
      <c r="F848" s="215"/>
      <c r="G848" s="216"/>
      <c r="H848" s="215">
        <v>160</v>
      </c>
      <c r="I848" s="215">
        <v>904</v>
      </c>
      <c r="J848" s="217" t="s">
        <v>1395</v>
      </c>
    </row>
    <row r="849" spans="1:10" ht="12.75">
      <c r="A849" s="220">
        <v>160905</v>
      </c>
      <c r="B849" s="213" t="s">
        <v>1398</v>
      </c>
      <c r="C849" s="213">
        <v>2</v>
      </c>
      <c r="D849" s="213">
        <v>1</v>
      </c>
      <c r="E849" s="215"/>
      <c r="F849" s="215"/>
      <c r="G849" s="216"/>
      <c r="H849" s="215">
        <v>160</v>
      </c>
      <c r="I849" s="215">
        <v>905</v>
      </c>
      <c r="J849" s="217" t="s">
        <v>1397</v>
      </c>
    </row>
    <row r="850" spans="1:10" ht="12.75">
      <c r="A850" s="220">
        <v>161801</v>
      </c>
      <c r="B850" s="213" t="s">
        <v>190</v>
      </c>
      <c r="C850" s="213">
        <v>4</v>
      </c>
      <c r="D850" s="213">
        <v>4</v>
      </c>
      <c r="E850" s="215"/>
      <c r="F850" s="215"/>
      <c r="G850" s="216"/>
      <c r="H850" s="215">
        <v>161</v>
      </c>
      <c r="I850" s="215">
        <v>801</v>
      </c>
      <c r="J850" s="217" t="s">
        <v>1151</v>
      </c>
    </row>
    <row r="851" spans="1:10" ht="12.75">
      <c r="A851" s="220">
        <v>161802</v>
      </c>
      <c r="B851" s="213" t="s">
        <v>191</v>
      </c>
      <c r="C851" s="213">
        <v>4</v>
      </c>
      <c r="D851" s="213">
        <v>4</v>
      </c>
      <c r="E851" s="215"/>
      <c r="F851" s="215"/>
      <c r="G851" s="216"/>
      <c r="H851" s="215">
        <v>161</v>
      </c>
      <c r="I851" s="215">
        <v>802</v>
      </c>
      <c r="J851" s="217" t="s">
        <v>1152</v>
      </c>
    </row>
    <row r="852" spans="1:10" ht="12.75">
      <c r="A852" s="220">
        <v>161803</v>
      </c>
      <c r="B852" s="215"/>
      <c r="C852" s="213">
        <v>4</v>
      </c>
      <c r="D852" s="213">
        <v>4</v>
      </c>
      <c r="E852" s="215"/>
      <c r="F852" s="215"/>
      <c r="G852" s="216"/>
      <c r="H852" s="215">
        <v>161</v>
      </c>
      <c r="I852" s="215">
        <v>803</v>
      </c>
      <c r="J852" s="217" t="s">
        <v>1153</v>
      </c>
    </row>
    <row r="853" spans="1:10" ht="12.75">
      <c r="A853" s="220">
        <v>161805</v>
      </c>
      <c r="B853" s="213" t="s">
        <v>192</v>
      </c>
      <c r="C853" s="213">
        <v>4</v>
      </c>
      <c r="D853" s="213">
        <v>4</v>
      </c>
      <c r="E853" s="215"/>
      <c r="F853" s="215"/>
      <c r="G853" s="216"/>
      <c r="H853" s="215">
        <v>161</v>
      </c>
      <c r="I853" s="215">
        <v>805</v>
      </c>
      <c r="J853" s="217" t="s">
        <v>1154</v>
      </c>
    </row>
    <row r="854" spans="1:10" ht="12.75">
      <c r="A854" s="220">
        <v>161901</v>
      </c>
      <c r="B854" s="213" t="s">
        <v>1400</v>
      </c>
      <c r="C854" s="213">
        <v>2</v>
      </c>
      <c r="D854" s="213">
        <v>2</v>
      </c>
      <c r="E854" s="215"/>
      <c r="F854" s="215"/>
      <c r="G854" s="216"/>
      <c r="H854" s="215">
        <v>161</v>
      </c>
      <c r="I854" s="215">
        <v>901</v>
      </c>
      <c r="J854" s="217" t="s">
        <v>1399</v>
      </c>
    </row>
    <row r="855" spans="1:10" ht="12.75">
      <c r="A855" s="220">
        <v>161903</v>
      </c>
      <c r="B855" s="213" t="s">
        <v>2604</v>
      </c>
      <c r="C855" s="213">
        <v>3</v>
      </c>
      <c r="D855" s="213">
        <v>3</v>
      </c>
      <c r="E855" s="215"/>
      <c r="F855" s="215"/>
      <c r="G855" s="216"/>
      <c r="H855" s="215">
        <v>161</v>
      </c>
      <c r="I855" s="215">
        <v>903</v>
      </c>
      <c r="J855" s="217" t="s">
        <v>1401</v>
      </c>
    </row>
    <row r="856" spans="1:10" ht="12.75">
      <c r="A856" s="220">
        <v>161906</v>
      </c>
      <c r="B856" s="213" t="s">
        <v>1403</v>
      </c>
      <c r="C856" s="213">
        <v>2</v>
      </c>
      <c r="D856" s="213">
        <v>2</v>
      </c>
      <c r="E856" s="215"/>
      <c r="F856" s="215"/>
      <c r="G856" s="216"/>
      <c r="H856" s="215">
        <v>161</v>
      </c>
      <c r="I856" s="215">
        <v>906</v>
      </c>
      <c r="J856" s="217" t="s">
        <v>1402</v>
      </c>
    </row>
    <row r="857" spans="1:10" ht="12.75">
      <c r="A857" s="220">
        <v>161907</v>
      </c>
      <c r="B857" s="213" t="s">
        <v>1405</v>
      </c>
      <c r="C857" s="213">
        <v>2</v>
      </c>
      <c r="D857" s="213">
        <v>2</v>
      </c>
      <c r="E857" s="215"/>
      <c r="F857" s="215"/>
      <c r="G857" s="216"/>
      <c r="H857" s="215">
        <v>161</v>
      </c>
      <c r="I857" s="215">
        <v>907</v>
      </c>
      <c r="J857" s="217" t="s">
        <v>1404</v>
      </c>
    </row>
    <row r="858" spans="1:10" ht="12.75">
      <c r="A858" s="220">
        <v>161908</v>
      </c>
      <c r="B858" s="213" t="s">
        <v>1407</v>
      </c>
      <c r="C858" s="213">
        <v>1</v>
      </c>
      <c r="D858" s="213">
        <v>1</v>
      </c>
      <c r="E858" s="215"/>
      <c r="F858" s="215"/>
      <c r="G858" s="216"/>
      <c r="H858" s="215">
        <v>161</v>
      </c>
      <c r="I858" s="215">
        <v>908</v>
      </c>
      <c r="J858" s="217" t="s">
        <v>1406</v>
      </c>
    </row>
    <row r="859" spans="1:10" ht="12.75">
      <c r="A859" s="220">
        <v>161909</v>
      </c>
      <c r="B859" s="213" t="s">
        <v>1409</v>
      </c>
      <c r="C859" s="213">
        <v>2</v>
      </c>
      <c r="D859" s="213">
        <v>2</v>
      </c>
      <c r="E859" s="215"/>
      <c r="F859" s="215"/>
      <c r="G859" s="216"/>
      <c r="H859" s="215">
        <v>161</v>
      </c>
      <c r="I859" s="215">
        <v>909</v>
      </c>
      <c r="J859" s="217" t="s">
        <v>1408</v>
      </c>
    </row>
    <row r="860" spans="1:10" ht="12.75">
      <c r="A860" s="220">
        <v>161910</v>
      </c>
      <c r="B860" s="213" t="s">
        <v>1411</v>
      </c>
      <c r="C860" s="213">
        <v>1</v>
      </c>
      <c r="D860" s="213">
        <v>1</v>
      </c>
      <c r="E860" s="215"/>
      <c r="F860" s="215"/>
      <c r="G860" s="216"/>
      <c r="H860" s="215">
        <v>161</v>
      </c>
      <c r="I860" s="215">
        <v>910</v>
      </c>
      <c r="J860" s="217" t="s">
        <v>1410</v>
      </c>
    </row>
    <row r="861" spans="1:10" ht="12.75">
      <c r="A861" s="220">
        <v>161912</v>
      </c>
      <c r="B861" s="213" t="s">
        <v>1413</v>
      </c>
      <c r="C861" s="213">
        <v>1</v>
      </c>
      <c r="D861" s="213">
        <v>1</v>
      </c>
      <c r="E861" s="215"/>
      <c r="F861" s="215"/>
      <c r="G861" s="216"/>
      <c r="H861" s="215">
        <v>161</v>
      </c>
      <c r="I861" s="215">
        <v>912</v>
      </c>
      <c r="J861" s="217" t="s">
        <v>1412</v>
      </c>
    </row>
    <row r="862" spans="1:10" ht="12.75">
      <c r="A862" s="220">
        <v>161914</v>
      </c>
      <c r="B862" s="213" t="s">
        <v>1415</v>
      </c>
      <c r="C862" s="213">
        <v>2</v>
      </c>
      <c r="D862" s="213">
        <v>2</v>
      </c>
      <c r="E862" s="215"/>
      <c r="F862" s="215"/>
      <c r="G862" s="216"/>
      <c r="H862" s="215">
        <v>161</v>
      </c>
      <c r="I862" s="215">
        <v>914</v>
      </c>
      <c r="J862" s="217" t="s">
        <v>1414</v>
      </c>
    </row>
    <row r="863" spans="1:10" ht="12.75">
      <c r="A863" s="220">
        <v>161916</v>
      </c>
      <c r="B863" s="213" t="s">
        <v>1417</v>
      </c>
      <c r="C863" s="213">
        <v>2</v>
      </c>
      <c r="D863" s="213">
        <v>2</v>
      </c>
      <c r="E863" s="215"/>
      <c r="F863" s="215"/>
      <c r="G863" s="216"/>
      <c r="H863" s="215">
        <v>161</v>
      </c>
      <c r="I863" s="215">
        <v>916</v>
      </c>
      <c r="J863" s="217" t="s">
        <v>1416</v>
      </c>
    </row>
    <row r="864" spans="1:10" ht="12.75">
      <c r="A864" s="220">
        <v>161918</v>
      </c>
      <c r="B864" s="213" t="s">
        <v>1419</v>
      </c>
      <c r="C864" s="213">
        <v>1</v>
      </c>
      <c r="D864" s="213">
        <v>1</v>
      </c>
      <c r="E864" s="215"/>
      <c r="F864" s="215"/>
      <c r="G864" s="216"/>
      <c r="H864" s="215">
        <v>161</v>
      </c>
      <c r="I864" s="215">
        <v>918</v>
      </c>
      <c r="J864" s="217" t="s">
        <v>1418</v>
      </c>
    </row>
    <row r="865" spans="1:10" ht="12.75">
      <c r="A865" s="220">
        <v>161919</v>
      </c>
      <c r="B865" s="213" t="s">
        <v>1421</v>
      </c>
      <c r="C865" s="213">
        <v>1</v>
      </c>
      <c r="D865" s="213">
        <v>1</v>
      </c>
      <c r="E865" s="215"/>
      <c r="F865" s="215"/>
      <c r="G865" s="216"/>
      <c r="H865" s="215">
        <v>161</v>
      </c>
      <c r="I865" s="215">
        <v>919</v>
      </c>
      <c r="J865" s="217" t="s">
        <v>1420</v>
      </c>
    </row>
    <row r="866" spans="1:10" ht="12.75">
      <c r="A866" s="220">
        <v>161920</v>
      </c>
      <c r="B866" s="213" t="s">
        <v>1423</v>
      </c>
      <c r="C866" s="213">
        <v>2</v>
      </c>
      <c r="D866" s="213">
        <v>2</v>
      </c>
      <c r="E866" s="215"/>
      <c r="F866" s="215"/>
      <c r="G866" s="216"/>
      <c r="H866" s="215">
        <v>161</v>
      </c>
      <c r="I866" s="215">
        <v>920</v>
      </c>
      <c r="J866" s="217" t="s">
        <v>1422</v>
      </c>
    </row>
    <row r="867" spans="1:10" ht="12.75">
      <c r="A867" s="220">
        <v>161921</v>
      </c>
      <c r="B867" s="213" t="s">
        <v>1425</v>
      </c>
      <c r="C867" s="213">
        <v>2</v>
      </c>
      <c r="D867" s="213">
        <v>2</v>
      </c>
      <c r="E867" s="215"/>
      <c r="F867" s="215"/>
      <c r="G867" s="216"/>
      <c r="H867" s="215">
        <v>161</v>
      </c>
      <c r="I867" s="215">
        <v>921</v>
      </c>
      <c r="J867" s="217" t="s">
        <v>1424</v>
      </c>
    </row>
    <row r="868" spans="1:10" ht="12.75">
      <c r="A868" s="220">
        <v>161922</v>
      </c>
      <c r="B868" s="213" t="s">
        <v>1427</v>
      </c>
      <c r="C868" s="213">
        <v>2</v>
      </c>
      <c r="D868" s="213">
        <v>2</v>
      </c>
      <c r="E868" s="215"/>
      <c r="F868" s="215"/>
      <c r="G868" s="216"/>
      <c r="H868" s="215">
        <v>161</v>
      </c>
      <c r="I868" s="215">
        <v>922</v>
      </c>
      <c r="J868" s="217" t="s">
        <v>1426</v>
      </c>
    </row>
    <row r="869" spans="1:10" ht="12.75">
      <c r="A869" s="220">
        <v>161923</v>
      </c>
      <c r="B869" s="213" t="s">
        <v>1429</v>
      </c>
      <c r="C869" s="213">
        <v>2</v>
      </c>
      <c r="D869" s="213">
        <v>2</v>
      </c>
      <c r="E869" s="215"/>
      <c r="F869" s="215"/>
      <c r="G869" s="216"/>
      <c r="H869" s="215">
        <v>161</v>
      </c>
      <c r="I869" s="215">
        <v>923</v>
      </c>
      <c r="J869" s="217" t="s">
        <v>1428</v>
      </c>
    </row>
    <row r="870" spans="1:10" ht="12.75">
      <c r="A870" s="220">
        <v>161924</v>
      </c>
      <c r="B870" s="213" t="s">
        <v>1431</v>
      </c>
      <c r="C870" s="213">
        <v>3</v>
      </c>
      <c r="D870" s="213">
        <v>3</v>
      </c>
      <c r="E870" s="215"/>
      <c r="F870" s="215"/>
      <c r="G870" s="216"/>
      <c r="H870" s="215">
        <v>161</v>
      </c>
      <c r="I870" s="215">
        <v>924</v>
      </c>
      <c r="J870" s="217" t="s">
        <v>1430</v>
      </c>
    </row>
    <row r="871" spans="1:10" ht="12.75">
      <c r="A871" s="220">
        <v>161925</v>
      </c>
      <c r="B871" s="213" t="s">
        <v>1433</v>
      </c>
      <c r="C871" s="213">
        <v>2</v>
      </c>
      <c r="D871" s="213">
        <v>2</v>
      </c>
      <c r="E871" s="215"/>
      <c r="F871" s="215"/>
      <c r="G871" s="216"/>
      <c r="H871" s="215">
        <v>161</v>
      </c>
      <c r="I871" s="215">
        <v>925</v>
      </c>
      <c r="J871" s="217" t="s">
        <v>1432</v>
      </c>
    </row>
    <row r="872" spans="1:10" ht="12.75">
      <c r="A872" s="220">
        <v>161926</v>
      </c>
      <c r="B872" s="213" t="s">
        <v>193</v>
      </c>
      <c r="C872" s="213">
        <v>1</v>
      </c>
      <c r="D872" s="213">
        <v>1</v>
      </c>
      <c r="E872" s="215"/>
      <c r="F872" s="215"/>
      <c r="G872" s="216"/>
      <c r="H872" s="215">
        <v>161</v>
      </c>
      <c r="I872" s="215">
        <v>926</v>
      </c>
      <c r="J872" s="217" t="s">
        <v>1155</v>
      </c>
    </row>
    <row r="873" spans="1:10" ht="12.75">
      <c r="A873" s="220">
        <v>161927</v>
      </c>
      <c r="B873" s="213" t="s">
        <v>193</v>
      </c>
      <c r="C873" s="213">
        <v>1</v>
      </c>
      <c r="D873" s="213">
        <v>1</v>
      </c>
      <c r="E873" s="215"/>
      <c r="F873" s="215"/>
      <c r="G873" s="216"/>
      <c r="H873" s="215">
        <v>161</v>
      </c>
      <c r="I873" s="215">
        <v>927</v>
      </c>
      <c r="J873" s="217" t="s">
        <v>1156</v>
      </c>
    </row>
    <row r="874" spans="1:10" ht="12.75">
      <c r="A874" s="220">
        <v>161950</v>
      </c>
      <c r="B874" s="213" t="s">
        <v>194</v>
      </c>
      <c r="C874" s="213">
        <v>4</v>
      </c>
      <c r="D874" s="213">
        <v>4</v>
      </c>
      <c r="E874" s="215"/>
      <c r="F874" s="215"/>
      <c r="G874" s="216"/>
      <c r="H874" s="215">
        <v>161</v>
      </c>
      <c r="I874" s="215">
        <v>950</v>
      </c>
      <c r="J874" s="217" t="s">
        <v>1157</v>
      </c>
    </row>
    <row r="875" spans="1:10" ht="12.75">
      <c r="A875" s="220">
        <v>162904</v>
      </c>
      <c r="B875" s="213" t="s">
        <v>1435</v>
      </c>
      <c r="C875" s="213">
        <v>3</v>
      </c>
      <c r="D875" s="213">
        <v>3</v>
      </c>
      <c r="E875" s="215"/>
      <c r="F875" s="215"/>
      <c r="G875" s="216"/>
      <c r="H875" s="215">
        <v>162</v>
      </c>
      <c r="I875" s="215">
        <v>904</v>
      </c>
      <c r="J875" s="217" t="s">
        <v>1434</v>
      </c>
    </row>
    <row r="876" spans="1:10" ht="12.75">
      <c r="A876" s="220">
        <v>163901</v>
      </c>
      <c r="B876" s="213" t="s">
        <v>1437</v>
      </c>
      <c r="C876" s="213">
        <v>1</v>
      </c>
      <c r="D876" s="213">
        <v>1</v>
      </c>
      <c r="E876" s="215"/>
      <c r="F876" s="215"/>
      <c r="G876" s="216"/>
      <c r="H876" s="215">
        <v>163</v>
      </c>
      <c r="I876" s="215">
        <v>901</v>
      </c>
      <c r="J876" s="217" t="s">
        <v>1436</v>
      </c>
    </row>
    <row r="877" spans="1:10" ht="12.75">
      <c r="A877" s="220">
        <v>163902</v>
      </c>
      <c r="B877" s="213" t="s">
        <v>1439</v>
      </c>
      <c r="C877" s="213">
        <v>2</v>
      </c>
      <c r="D877" s="213">
        <v>2</v>
      </c>
      <c r="E877" s="215"/>
      <c r="F877" s="215"/>
      <c r="G877" s="216"/>
      <c r="H877" s="215">
        <v>163</v>
      </c>
      <c r="I877" s="215">
        <v>902</v>
      </c>
      <c r="J877" s="217" t="s">
        <v>1438</v>
      </c>
    </row>
    <row r="878" spans="1:10" ht="12.75">
      <c r="A878" s="220">
        <v>163903</v>
      </c>
      <c r="B878" s="213" t="s">
        <v>1441</v>
      </c>
      <c r="C878" s="213">
        <v>1</v>
      </c>
      <c r="D878" s="213">
        <v>1</v>
      </c>
      <c r="E878" s="215"/>
      <c r="F878" s="215"/>
      <c r="G878" s="216"/>
      <c r="H878" s="215">
        <v>163</v>
      </c>
      <c r="I878" s="215">
        <v>903</v>
      </c>
      <c r="J878" s="217" t="s">
        <v>1440</v>
      </c>
    </row>
    <row r="879" spans="1:10" ht="12.75">
      <c r="A879" s="220">
        <v>163904</v>
      </c>
      <c r="B879" s="213" t="s">
        <v>1443</v>
      </c>
      <c r="C879" s="213">
        <v>2</v>
      </c>
      <c r="D879" s="213">
        <v>1</v>
      </c>
      <c r="E879" s="215"/>
      <c r="F879" s="215"/>
      <c r="G879" s="216"/>
      <c r="H879" s="215">
        <v>163</v>
      </c>
      <c r="I879" s="215">
        <v>904</v>
      </c>
      <c r="J879" s="217" t="s">
        <v>1442</v>
      </c>
    </row>
    <row r="880" spans="1:10" ht="12.75">
      <c r="A880" s="220">
        <v>163908</v>
      </c>
      <c r="B880" s="213" t="s">
        <v>1445</v>
      </c>
      <c r="C880" s="213">
        <v>2</v>
      </c>
      <c r="D880" s="213">
        <v>2</v>
      </c>
      <c r="E880" s="215"/>
      <c r="F880" s="215"/>
      <c r="G880" s="216"/>
      <c r="H880" s="215">
        <v>163</v>
      </c>
      <c r="I880" s="215">
        <v>908</v>
      </c>
      <c r="J880" s="217" t="s">
        <v>1444</v>
      </c>
    </row>
    <row r="881" spans="1:10" ht="12.75">
      <c r="A881" s="220">
        <v>164901</v>
      </c>
      <c r="B881" s="213" t="s">
        <v>1447</v>
      </c>
      <c r="C881" s="213">
        <v>2</v>
      </c>
      <c r="D881" s="213">
        <v>3</v>
      </c>
      <c r="E881" s="215"/>
      <c r="F881" s="215"/>
      <c r="G881" s="216"/>
      <c r="H881" s="215">
        <v>164</v>
      </c>
      <c r="I881" s="215">
        <v>901</v>
      </c>
      <c r="J881" s="217" t="s">
        <v>1446</v>
      </c>
    </row>
    <row r="882" spans="1:10" ht="12.75">
      <c r="A882" s="220">
        <v>165801</v>
      </c>
      <c r="B882" s="213" t="s">
        <v>195</v>
      </c>
      <c r="C882" s="213">
        <v>4</v>
      </c>
      <c r="D882" s="213">
        <v>4</v>
      </c>
      <c r="E882" s="215"/>
      <c r="F882" s="215"/>
      <c r="G882" s="216"/>
      <c r="H882" s="215">
        <v>165</v>
      </c>
      <c r="I882" s="215">
        <v>801</v>
      </c>
      <c r="J882" s="217" t="s">
        <v>1158</v>
      </c>
    </row>
    <row r="883" spans="1:10" ht="12.75">
      <c r="A883" s="220">
        <v>165802</v>
      </c>
      <c r="B883" s="213" t="s">
        <v>196</v>
      </c>
      <c r="C883" s="213">
        <v>4</v>
      </c>
      <c r="D883" s="213">
        <v>4</v>
      </c>
      <c r="E883" s="215"/>
      <c r="F883" s="215"/>
      <c r="G883" s="216"/>
      <c r="H883" s="215">
        <v>165</v>
      </c>
      <c r="I883" s="215">
        <v>802</v>
      </c>
      <c r="J883" s="217" t="s">
        <v>1159</v>
      </c>
    </row>
    <row r="884" spans="1:10" ht="12.75">
      <c r="A884" s="220">
        <v>165901</v>
      </c>
      <c r="B884" s="213" t="s">
        <v>1449</v>
      </c>
      <c r="C884" s="213">
        <v>3</v>
      </c>
      <c r="D884" s="213">
        <v>3</v>
      </c>
      <c r="E884" s="215"/>
      <c r="F884" s="215"/>
      <c r="G884" s="216"/>
      <c r="H884" s="215">
        <v>165</v>
      </c>
      <c r="I884" s="215">
        <v>901</v>
      </c>
      <c r="J884" s="217" t="s">
        <v>1448</v>
      </c>
    </row>
    <row r="885" spans="1:10" ht="12.75">
      <c r="A885" s="220">
        <v>165902</v>
      </c>
      <c r="B885" s="213" t="s">
        <v>1451</v>
      </c>
      <c r="C885" s="213">
        <v>2</v>
      </c>
      <c r="D885" s="213">
        <v>2</v>
      </c>
      <c r="E885" s="215"/>
      <c r="F885" s="215"/>
      <c r="G885" s="216"/>
      <c r="H885" s="215">
        <v>165</v>
      </c>
      <c r="I885" s="215">
        <v>902</v>
      </c>
      <c r="J885" s="217" t="s">
        <v>1450</v>
      </c>
    </row>
    <row r="886" spans="1:10" ht="12.75">
      <c r="A886" s="220">
        <v>165950</v>
      </c>
      <c r="B886" s="213" t="s">
        <v>197</v>
      </c>
      <c r="C886" s="213">
        <v>4</v>
      </c>
      <c r="D886" s="213">
        <v>4</v>
      </c>
      <c r="E886" s="215"/>
      <c r="F886" s="215"/>
      <c r="G886" s="216"/>
      <c r="H886" s="215">
        <v>165</v>
      </c>
      <c r="I886" s="215">
        <v>950</v>
      </c>
      <c r="J886" s="217" t="s">
        <v>1160</v>
      </c>
    </row>
    <row r="887" spans="1:10" ht="12.75">
      <c r="A887" s="220">
        <v>166901</v>
      </c>
      <c r="B887" s="213" t="s">
        <v>1453</v>
      </c>
      <c r="C887" s="213">
        <v>2</v>
      </c>
      <c r="D887" s="213">
        <v>2</v>
      </c>
      <c r="E887" s="215"/>
      <c r="F887" s="215"/>
      <c r="G887" s="216"/>
      <c r="H887" s="215">
        <v>166</v>
      </c>
      <c r="I887" s="215">
        <v>901</v>
      </c>
      <c r="J887" s="217" t="s">
        <v>1452</v>
      </c>
    </row>
    <row r="888" spans="1:10" ht="12.75">
      <c r="A888" s="220">
        <v>166902</v>
      </c>
      <c r="B888" s="213" t="s">
        <v>1455</v>
      </c>
      <c r="C888" s="213">
        <v>3</v>
      </c>
      <c r="D888" s="213">
        <v>3</v>
      </c>
      <c r="E888" s="215"/>
      <c r="F888" s="215"/>
      <c r="G888" s="216"/>
      <c r="H888" s="215">
        <v>166</v>
      </c>
      <c r="I888" s="215">
        <v>902</v>
      </c>
      <c r="J888" s="217" t="s">
        <v>1454</v>
      </c>
    </row>
    <row r="889" spans="1:10" ht="12.75">
      <c r="A889" s="220">
        <v>166903</v>
      </c>
      <c r="B889" s="213" t="s">
        <v>1457</v>
      </c>
      <c r="C889" s="213">
        <v>2</v>
      </c>
      <c r="D889" s="213">
        <v>1</v>
      </c>
      <c r="E889" s="215"/>
      <c r="F889" s="215"/>
      <c r="G889" s="216"/>
      <c r="H889" s="215">
        <v>166</v>
      </c>
      <c r="I889" s="215">
        <v>903</v>
      </c>
      <c r="J889" s="217" t="s">
        <v>1456</v>
      </c>
    </row>
    <row r="890" spans="1:10" ht="12.75">
      <c r="A890" s="220">
        <v>166904</v>
      </c>
      <c r="B890" s="213" t="s">
        <v>1459</v>
      </c>
      <c r="C890" s="213">
        <v>3</v>
      </c>
      <c r="D890" s="213">
        <v>3</v>
      </c>
      <c r="E890" s="215"/>
      <c r="F890" s="215"/>
      <c r="G890" s="216"/>
      <c r="H890" s="215">
        <v>166</v>
      </c>
      <c r="I890" s="215">
        <v>904</v>
      </c>
      <c r="J890" s="217" t="s">
        <v>1458</v>
      </c>
    </row>
    <row r="891" spans="1:10" ht="12.75">
      <c r="A891" s="220">
        <v>166905</v>
      </c>
      <c r="B891" s="213" t="s">
        <v>1461</v>
      </c>
      <c r="C891" s="213">
        <v>2</v>
      </c>
      <c r="D891" s="213">
        <v>2</v>
      </c>
      <c r="E891" s="215"/>
      <c r="F891" s="215"/>
      <c r="G891" s="216"/>
      <c r="H891" s="215">
        <v>166</v>
      </c>
      <c r="I891" s="215">
        <v>905</v>
      </c>
      <c r="J891" s="217" t="s">
        <v>1460</v>
      </c>
    </row>
    <row r="892" spans="1:10" ht="12.75">
      <c r="A892" s="220">
        <v>166907</v>
      </c>
      <c r="B892" s="213" t="s">
        <v>1463</v>
      </c>
      <c r="C892" s="213">
        <v>1</v>
      </c>
      <c r="D892" s="213">
        <v>1</v>
      </c>
      <c r="E892" s="215"/>
      <c r="F892" s="215"/>
      <c r="G892" s="216"/>
      <c r="H892" s="215">
        <v>166</v>
      </c>
      <c r="I892" s="215">
        <v>907</v>
      </c>
      <c r="J892" s="217" t="s">
        <v>1462</v>
      </c>
    </row>
    <row r="893" spans="1:10" ht="12.75">
      <c r="A893" s="220">
        <v>167901</v>
      </c>
      <c r="B893" s="213" t="s">
        <v>1465</v>
      </c>
      <c r="C893" s="213">
        <v>2</v>
      </c>
      <c r="D893" s="213">
        <v>2</v>
      </c>
      <c r="E893" s="215"/>
      <c r="F893" s="215"/>
      <c r="G893" s="216"/>
      <c r="H893" s="215">
        <v>167</v>
      </c>
      <c r="I893" s="215">
        <v>901</v>
      </c>
      <c r="J893" s="217" t="s">
        <v>1464</v>
      </c>
    </row>
    <row r="894" spans="1:10" ht="12.75">
      <c r="A894" s="220">
        <v>167902</v>
      </c>
      <c r="B894" s="213" t="s">
        <v>1467</v>
      </c>
      <c r="C894" s="213">
        <v>3</v>
      </c>
      <c r="D894" s="213">
        <v>3</v>
      </c>
      <c r="E894" s="215"/>
      <c r="F894" s="215"/>
      <c r="G894" s="216"/>
      <c r="H894" s="215">
        <v>167</v>
      </c>
      <c r="I894" s="215">
        <v>902</v>
      </c>
      <c r="J894" s="217" t="s">
        <v>1466</v>
      </c>
    </row>
    <row r="895" spans="1:10" ht="12.75">
      <c r="A895" s="220">
        <v>167903</v>
      </c>
      <c r="B895" s="213" t="s">
        <v>1469</v>
      </c>
      <c r="C895" s="213">
        <v>2</v>
      </c>
      <c r="D895" s="213">
        <v>2</v>
      </c>
      <c r="E895" s="215"/>
      <c r="F895" s="215"/>
      <c r="G895" s="216"/>
      <c r="H895" s="215">
        <v>167</v>
      </c>
      <c r="I895" s="215">
        <v>903</v>
      </c>
      <c r="J895" s="217" t="s">
        <v>1468</v>
      </c>
    </row>
    <row r="896" spans="1:10" ht="12.75">
      <c r="A896" s="220">
        <v>167904</v>
      </c>
      <c r="B896" s="213" t="s">
        <v>1471</v>
      </c>
      <c r="C896" s="213">
        <v>2</v>
      </c>
      <c r="D896" s="213">
        <v>1</v>
      </c>
      <c r="E896" s="215"/>
      <c r="F896" s="215"/>
      <c r="G896" s="216"/>
      <c r="H896" s="215">
        <v>167</v>
      </c>
      <c r="I896" s="215">
        <v>904</v>
      </c>
      <c r="J896" s="217" t="s">
        <v>1470</v>
      </c>
    </row>
    <row r="897" spans="1:10" ht="12.75">
      <c r="A897" s="220">
        <v>168901</v>
      </c>
      <c r="B897" s="213" t="s">
        <v>1473</v>
      </c>
      <c r="C897" s="213">
        <v>2</v>
      </c>
      <c r="D897" s="213">
        <v>2</v>
      </c>
      <c r="E897" s="215"/>
      <c r="F897" s="215"/>
      <c r="G897" s="216"/>
      <c r="H897" s="215">
        <v>168</v>
      </c>
      <c r="I897" s="215">
        <v>901</v>
      </c>
      <c r="J897" s="217" t="s">
        <v>1472</v>
      </c>
    </row>
    <row r="898" spans="1:10" ht="12.75">
      <c r="A898" s="220">
        <v>168902</v>
      </c>
      <c r="B898" s="213" t="s">
        <v>1475</v>
      </c>
      <c r="C898" s="213">
        <v>2</v>
      </c>
      <c r="D898" s="213">
        <v>2</v>
      </c>
      <c r="E898" s="215"/>
      <c r="F898" s="215"/>
      <c r="G898" s="216"/>
      <c r="H898" s="215">
        <v>168</v>
      </c>
      <c r="I898" s="215">
        <v>902</v>
      </c>
      <c r="J898" s="217" t="s">
        <v>1474</v>
      </c>
    </row>
    <row r="899" spans="1:10" ht="12.75">
      <c r="A899" s="220">
        <v>168903</v>
      </c>
      <c r="B899" s="213" t="s">
        <v>1477</v>
      </c>
      <c r="C899" s="213">
        <v>3</v>
      </c>
      <c r="D899" s="213">
        <v>3</v>
      </c>
      <c r="E899" s="215"/>
      <c r="F899" s="215"/>
      <c r="G899" s="216"/>
      <c r="H899" s="215">
        <v>168</v>
      </c>
      <c r="I899" s="215">
        <v>903</v>
      </c>
      <c r="J899" s="217" t="s">
        <v>1476</v>
      </c>
    </row>
    <row r="900" spans="1:10" ht="12.75">
      <c r="A900" s="220">
        <v>169901</v>
      </c>
      <c r="B900" s="213" t="s">
        <v>1479</v>
      </c>
      <c r="C900" s="213">
        <v>2</v>
      </c>
      <c r="D900" s="213">
        <v>2</v>
      </c>
      <c r="E900" s="215"/>
      <c r="F900" s="215"/>
      <c r="G900" s="216"/>
      <c r="H900" s="215">
        <v>169</v>
      </c>
      <c r="I900" s="215">
        <v>901</v>
      </c>
      <c r="J900" s="217" t="s">
        <v>1478</v>
      </c>
    </row>
    <row r="901" spans="1:10" ht="12.75">
      <c r="A901" s="220">
        <v>169902</v>
      </c>
      <c r="B901" s="213" t="s">
        <v>1481</v>
      </c>
      <c r="C901" s="213">
        <v>2</v>
      </c>
      <c r="D901" s="213">
        <v>2</v>
      </c>
      <c r="E901" s="215"/>
      <c r="F901" s="215"/>
      <c r="G901" s="216"/>
      <c r="H901" s="215">
        <v>169</v>
      </c>
      <c r="I901" s="215">
        <v>902</v>
      </c>
      <c r="J901" s="217" t="s">
        <v>1480</v>
      </c>
    </row>
    <row r="902" spans="1:10" ht="12.75">
      <c r="A902" s="220">
        <v>169906</v>
      </c>
      <c r="B902" s="213" t="s">
        <v>1483</v>
      </c>
      <c r="C902" s="213">
        <v>3</v>
      </c>
      <c r="D902" s="213">
        <v>3</v>
      </c>
      <c r="E902" s="215"/>
      <c r="F902" s="215"/>
      <c r="G902" s="216"/>
      <c r="H902" s="215">
        <v>169</v>
      </c>
      <c r="I902" s="215">
        <v>906</v>
      </c>
      <c r="J902" s="217" t="s">
        <v>1482</v>
      </c>
    </row>
    <row r="903" spans="1:10" ht="12.75">
      <c r="A903" s="220">
        <v>169908</v>
      </c>
      <c r="B903" s="213" t="s">
        <v>1485</v>
      </c>
      <c r="C903" s="213">
        <v>2</v>
      </c>
      <c r="D903" s="213">
        <v>2</v>
      </c>
      <c r="E903" s="215"/>
      <c r="F903" s="215"/>
      <c r="G903" s="216"/>
      <c r="H903" s="215">
        <v>169</v>
      </c>
      <c r="I903" s="215">
        <v>908</v>
      </c>
      <c r="J903" s="217" t="s">
        <v>1484</v>
      </c>
    </row>
    <row r="904" spans="1:10" ht="12.75">
      <c r="A904" s="220">
        <v>169909</v>
      </c>
      <c r="B904" s="213" t="s">
        <v>1487</v>
      </c>
      <c r="C904" s="213">
        <v>3</v>
      </c>
      <c r="D904" s="213">
        <v>3</v>
      </c>
      <c r="E904" s="215"/>
      <c r="F904" s="215"/>
      <c r="G904" s="216"/>
      <c r="H904" s="215">
        <v>169</v>
      </c>
      <c r="I904" s="215">
        <v>909</v>
      </c>
      <c r="J904" s="217" t="s">
        <v>1486</v>
      </c>
    </row>
    <row r="905" spans="1:10" ht="12.75">
      <c r="A905" s="220">
        <v>169910</v>
      </c>
      <c r="B905" s="213" t="s">
        <v>1489</v>
      </c>
      <c r="C905" s="213">
        <v>2</v>
      </c>
      <c r="D905" s="213">
        <v>2</v>
      </c>
      <c r="E905" s="215"/>
      <c r="F905" s="215"/>
      <c r="G905" s="216"/>
      <c r="H905" s="215">
        <v>169</v>
      </c>
      <c r="I905" s="215">
        <v>910</v>
      </c>
      <c r="J905" s="217" t="s">
        <v>1488</v>
      </c>
    </row>
    <row r="906" spans="1:10" ht="12.75">
      <c r="A906" s="220">
        <v>169911</v>
      </c>
      <c r="B906" s="213" t="s">
        <v>1491</v>
      </c>
      <c r="C906" s="213">
        <v>2</v>
      </c>
      <c r="D906" s="213">
        <v>3</v>
      </c>
      <c r="E906" s="215"/>
      <c r="F906" s="215"/>
      <c r="G906" s="216"/>
      <c r="H906" s="215">
        <v>169</v>
      </c>
      <c r="I906" s="215">
        <v>911</v>
      </c>
      <c r="J906" s="217" t="s">
        <v>1490</v>
      </c>
    </row>
    <row r="907" spans="1:10" ht="12.75">
      <c r="A907" s="220">
        <v>170801</v>
      </c>
      <c r="B907" s="213" t="s">
        <v>198</v>
      </c>
      <c r="C907" s="213">
        <v>4</v>
      </c>
      <c r="D907" s="213">
        <v>4</v>
      </c>
      <c r="E907" s="215"/>
      <c r="F907" s="215"/>
      <c r="G907" s="216"/>
      <c r="H907" s="215">
        <v>170</v>
      </c>
      <c r="I907" s="215">
        <v>801</v>
      </c>
      <c r="J907" s="217" t="s">
        <v>1161</v>
      </c>
    </row>
    <row r="908" spans="1:10" ht="12.75">
      <c r="A908" s="220">
        <v>170902</v>
      </c>
      <c r="B908" s="213" t="s">
        <v>1494</v>
      </c>
      <c r="C908" s="213">
        <v>3</v>
      </c>
      <c r="D908" s="213">
        <v>3</v>
      </c>
      <c r="E908" s="215"/>
      <c r="F908" s="215"/>
      <c r="G908" s="216"/>
      <c r="H908" s="215">
        <v>170</v>
      </c>
      <c r="I908" s="215">
        <v>902</v>
      </c>
      <c r="J908" s="217" t="s">
        <v>1492</v>
      </c>
    </row>
    <row r="909" spans="1:10" ht="12.75">
      <c r="A909" s="220">
        <v>170903</v>
      </c>
      <c r="B909" s="213" t="s">
        <v>1496</v>
      </c>
      <c r="C909" s="213">
        <v>3</v>
      </c>
      <c r="D909" s="213">
        <v>3</v>
      </c>
      <c r="E909" s="215"/>
      <c r="F909" s="215"/>
      <c r="G909" s="216"/>
      <c r="H909" s="215">
        <v>170</v>
      </c>
      <c r="I909" s="215">
        <v>903</v>
      </c>
      <c r="J909" s="217" t="s">
        <v>1495</v>
      </c>
    </row>
    <row r="910" spans="1:10" ht="12.75">
      <c r="A910" s="220">
        <v>170904</v>
      </c>
      <c r="B910" s="213" t="s">
        <v>1498</v>
      </c>
      <c r="C910" s="213">
        <v>2</v>
      </c>
      <c r="D910" s="213">
        <v>2</v>
      </c>
      <c r="E910" s="215"/>
      <c r="F910" s="215"/>
      <c r="G910" s="216"/>
      <c r="H910" s="215">
        <v>170</v>
      </c>
      <c r="I910" s="215">
        <v>904</v>
      </c>
      <c r="J910" s="217" t="s">
        <v>1497</v>
      </c>
    </row>
    <row r="911" spans="1:10" ht="12.75">
      <c r="A911" s="220">
        <v>170906</v>
      </c>
      <c r="B911" s="213" t="s">
        <v>1500</v>
      </c>
      <c r="C911" s="213">
        <v>2</v>
      </c>
      <c r="D911" s="213">
        <v>2</v>
      </c>
      <c r="E911" s="215"/>
      <c r="F911" s="215"/>
      <c r="G911" s="216"/>
      <c r="H911" s="215">
        <v>170</v>
      </c>
      <c r="I911" s="215">
        <v>906</v>
      </c>
      <c r="J911" s="217" t="s">
        <v>1499</v>
      </c>
    </row>
    <row r="912" spans="1:10" ht="12.75">
      <c r="A912" s="220">
        <v>170907</v>
      </c>
      <c r="B912" s="213" t="s">
        <v>1502</v>
      </c>
      <c r="C912" s="213">
        <v>1</v>
      </c>
      <c r="D912" s="213">
        <v>1</v>
      </c>
      <c r="E912" s="215"/>
      <c r="F912" s="215"/>
      <c r="G912" s="216"/>
      <c r="H912" s="215">
        <v>170</v>
      </c>
      <c r="I912" s="215">
        <v>907</v>
      </c>
      <c r="J912" s="217" t="s">
        <v>1501</v>
      </c>
    </row>
    <row r="913" spans="1:10" ht="12.75">
      <c r="A913" s="220">
        <v>170908</v>
      </c>
      <c r="B913" s="213" t="s">
        <v>1504</v>
      </c>
      <c r="C913" s="213">
        <v>2</v>
      </c>
      <c r="D913" s="213">
        <v>2</v>
      </c>
      <c r="E913" s="215"/>
      <c r="F913" s="215"/>
      <c r="G913" s="216"/>
      <c r="H913" s="215">
        <v>170</v>
      </c>
      <c r="I913" s="215">
        <v>908</v>
      </c>
      <c r="J913" s="217" t="s">
        <v>1503</v>
      </c>
    </row>
    <row r="914" spans="1:10" ht="12.75">
      <c r="A914" s="220">
        <v>171901</v>
      </c>
      <c r="B914" s="213" t="s">
        <v>1506</v>
      </c>
      <c r="C914" s="213">
        <v>3</v>
      </c>
      <c r="D914" s="213">
        <v>3</v>
      </c>
      <c r="E914" s="215"/>
      <c r="F914" s="215"/>
      <c r="G914" s="216"/>
      <c r="H914" s="215">
        <v>171</v>
      </c>
      <c r="I914" s="215">
        <v>901</v>
      </c>
      <c r="J914" s="217" t="s">
        <v>1505</v>
      </c>
    </row>
    <row r="915" spans="1:10" ht="12.75">
      <c r="A915" s="220">
        <v>171902</v>
      </c>
      <c r="B915" s="213" t="s">
        <v>1508</v>
      </c>
      <c r="C915" s="213">
        <v>3</v>
      </c>
      <c r="D915" s="213">
        <v>3</v>
      </c>
      <c r="E915" s="215"/>
      <c r="F915" s="215"/>
      <c r="G915" s="216"/>
      <c r="H915" s="215">
        <v>171</v>
      </c>
      <c r="I915" s="215">
        <v>902</v>
      </c>
      <c r="J915" s="217" t="s">
        <v>1507</v>
      </c>
    </row>
    <row r="916" spans="1:10" ht="12.75">
      <c r="A916" s="220">
        <v>172902</v>
      </c>
      <c r="B916" s="213" t="s">
        <v>1510</v>
      </c>
      <c r="C916" s="213">
        <v>3</v>
      </c>
      <c r="D916" s="213">
        <v>3</v>
      </c>
      <c r="E916" s="215"/>
      <c r="F916" s="215"/>
      <c r="G916" s="216"/>
      <c r="H916" s="215">
        <v>172</v>
      </c>
      <c r="I916" s="215">
        <v>902</v>
      </c>
      <c r="J916" s="217" t="s">
        <v>1509</v>
      </c>
    </row>
    <row r="917" spans="1:10" ht="12.75">
      <c r="A917" s="220">
        <v>172905</v>
      </c>
      <c r="B917" s="213" t="s">
        <v>199</v>
      </c>
      <c r="C917" s="213">
        <v>2</v>
      </c>
      <c r="D917" s="213">
        <v>2</v>
      </c>
      <c r="E917" s="215"/>
      <c r="F917" s="215"/>
      <c r="G917" s="216"/>
      <c r="H917" s="215">
        <v>172</v>
      </c>
      <c r="I917" s="215">
        <v>905</v>
      </c>
      <c r="J917" s="217" t="s">
        <v>1511</v>
      </c>
    </row>
    <row r="918" spans="1:10" ht="12.75">
      <c r="A918" s="220">
        <v>173901</v>
      </c>
      <c r="B918" s="213" t="s">
        <v>1514</v>
      </c>
      <c r="C918" s="213">
        <v>3</v>
      </c>
      <c r="D918" s="213">
        <v>3</v>
      </c>
      <c r="E918" s="215"/>
      <c r="F918" s="215"/>
      <c r="G918" s="216"/>
      <c r="H918" s="215">
        <v>173</v>
      </c>
      <c r="I918" s="215">
        <v>901</v>
      </c>
      <c r="J918" s="217" t="s">
        <v>1513</v>
      </c>
    </row>
    <row r="919" spans="1:10" ht="12.75">
      <c r="A919" s="220">
        <v>174901</v>
      </c>
      <c r="B919" s="213" t="s">
        <v>1516</v>
      </c>
      <c r="C919" s="213">
        <v>2</v>
      </c>
      <c r="D919" s="213">
        <v>1</v>
      </c>
      <c r="E919" s="215"/>
      <c r="F919" s="215"/>
      <c r="G919" s="216"/>
      <c r="H919" s="215">
        <v>174</v>
      </c>
      <c r="I919" s="215">
        <v>901</v>
      </c>
      <c r="J919" s="217" t="s">
        <v>1515</v>
      </c>
    </row>
    <row r="920" spans="1:10" ht="12.75">
      <c r="A920" s="220">
        <v>174902</v>
      </c>
      <c r="B920" s="213" t="s">
        <v>1518</v>
      </c>
      <c r="C920" s="213">
        <v>3</v>
      </c>
      <c r="D920" s="213">
        <v>3</v>
      </c>
      <c r="E920" s="215"/>
      <c r="F920" s="215"/>
      <c r="G920" s="216"/>
      <c r="H920" s="215">
        <v>174</v>
      </c>
      <c r="I920" s="215">
        <v>902</v>
      </c>
      <c r="J920" s="217" t="s">
        <v>1517</v>
      </c>
    </row>
    <row r="921" spans="1:10" ht="12.75">
      <c r="A921" s="220">
        <v>174903</v>
      </c>
      <c r="B921" s="213" t="s">
        <v>1520</v>
      </c>
      <c r="C921" s="213">
        <v>2</v>
      </c>
      <c r="D921" s="213">
        <v>3</v>
      </c>
      <c r="E921" s="215"/>
      <c r="F921" s="215"/>
      <c r="G921" s="216"/>
      <c r="H921" s="215">
        <v>174</v>
      </c>
      <c r="I921" s="215">
        <v>903</v>
      </c>
      <c r="J921" s="217" t="s">
        <v>1519</v>
      </c>
    </row>
    <row r="922" spans="1:10" ht="12.75">
      <c r="A922" s="220">
        <v>174904</v>
      </c>
      <c r="B922" s="213" t="s">
        <v>1522</v>
      </c>
      <c r="C922" s="213">
        <v>2</v>
      </c>
      <c r="D922" s="213">
        <v>2</v>
      </c>
      <c r="E922" s="215"/>
      <c r="F922" s="215"/>
      <c r="G922" s="216"/>
      <c r="H922" s="215">
        <v>174</v>
      </c>
      <c r="I922" s="215">
        <v>904</v>
      </c>
      <c r="J922" s="217" t="s">
        <v>1521</v>
      </c>
    </row>
    <row r="923" spans="1:10" ht="12.75">
      <c r="A923" s="220">
        <v>174906</v>
      </c>
      <c r="B923" s="213" t="s">
        <v>1524</v>
      </c>
      <c r="C923" s="213">
        <v>1</v>
      </c>
      <c r="D923" s="213">
        <v>1</v>
      </c>
      <c r="E923" s="215"/>
      <c r="F923" s="215"/>
      <c r="G923" s="216"/>
      <c r="H923" s="215">
        <v>174</v>
      </c>
      <c r="I923" s="215">
        <v>906</v>
      </c>
      <c r="J923" s="217" t="s">
        <v>1523</v>
      </c>
    </row>
    <row r="924" spans="1:10" ht="12.75">
      <c r="A924" s="220">
        <v>174908</v>
      </c>
      <c r="B924" s="213" t="s">
        <v>1526</v>
      </c>
      <c r="C924" s="213">
        <v>1</v>
      </c>
      <c r="D924" s="213">
        <v>1</v>
      </c>
      <c r="E924" s="215"/>
      <c r="F924" s="215"/>
      <c r="G924" s="216"/>
      <c r="H924" s="215">
        <v>174</v>
      </c>
      <c r="I924" s="215">
        <v>908</v>
      </c>
      <c r="J924" s="217" t="s">
        <v>1525</v>
      </c>
    </row>
    <row r="925" spans="1:10" ht="12.75">
      <c r="A925" s="220">
        <v>174909</v>
      </c>
      <c r="B925" s="213" t="s">
        <v>1528</v>
      </c>
      <c r="C925" s="213">
        <v>1</v>
      </c>
      <c r="D925" s="213">
        <v>1</v>
      </c>
      <c r="E925" s="215"/>
      <c r="F925" s="215"/>
      <c r="G925" s="216"/>
      <c r="H925" s="215">
        <v>174</v>
      </c>
      <c r="I925" s="215">
        <v>909</v>
      </c>
      <c r="J925" s="217" t="s">
        <v>1527</v>
      </c>
    </row>
    <row r="926" spans="1:10" ht="12.75">
      <c r="A926" s="220">
        <v>174910</v>
      </c>
      <c r="B926" s="213" t="s">
        <v>1530</v>
      </c>
      <c r="C926" s="213">
        <v>2</v>
      </c>
      <c r="D926" s="213">
        <v>2</v>
      </c>
      <c r="E926" s="215"/>
      <c r="F926" s="215"/>
      <c r="G926" s="216"/>
      <c r="H926" s="215">
        <v>174</v>
      </c>
      <c r="I926" s="215">
        <v>910</v>
      </c>
      <c r="J926" s="217" t="s">
        <v>1529</v>
      </c>
    </row>
    <row r="927" spans="1:10" ht="12.75">
      <c r="A927" s="220">
        <v>174911</v>
      </c>
      <c r="B927" s="213" t="s">
        <v>1532</v>
      </c>
      <c r="C927" s="213">
        <v>3</v>
      </c>
      <c r="D927" s="213">
        <v>3</v>
      </c>
      <c r="E927" s="215"/>
      <c r="F927" s="215"/>
      <c r="G927" s="216"/>
      <c r="H927" s="215">
        <v>174</v>
      </c>
      <c r="I927" s="215">
        <v>911</v>
      </c>
      <c r="J927" s="217" t="s">
        <v>1531</v>
      </c>
    </row>
    <row r="928" spans="1:10" ht="12.75">
      <c r="A928" s="220">
        <v>175902</v>
      </c>
      <c r="B928" s="213" t="s">
        <v>1534</v>
      </c>
      <c r="C928" s="213">
        <v>1</v>
      </c>
      <c r="D928" s="213">
        <v>1</v>
      </c>
      <c r="E928" s="215"/>
      <c r="F928" s="215"/>
      <c r="G928" s="216"/>
      <c r="H928" s="215">
        <v>175</v>
      </c>
      <c r="I928" s="215">
        <v>902</v>
      </c>
      <c r="J928" s="217" t="s">
        <v>1533</v>
      </c>
    </row>
    <row r="929" spans="1:10" ht="12.75">
      <c r="A929" s="220">
        <v>175903</v>
      </c>
      <c r="B929" s="213" t="s">
        <v>1536</v>
      </c>
      <c r="C929" s="213">
        <v>2</v>
      </c>
      <c r="D929" s="213">
        <v>2</v>
      </c>
      <c r="E929" s="215"/>
      <c r="F929" s="215"/>
      <c r="G929" s="216"/>
      <c r="H929" s="215">
        <v>175</v>
      </c>
      <c r="I929" s="215">
        <v>903</v>
      </c>
      <c r="J929" s="217" t="s">
        <v>1535</v>
      </c>
    </row>
    <row r="930" spans="1:10" ht="12.75">
      <c r="A930" s="220">
        <v>175904</v>
      </c>
      <c r="B930" s="213" t="s">
        <v>2754</v>
      </c>
      <c r="C930" s="213">
        <v>1</v>
      </c>
      <c r="D930" s="213">
        <v>1</v>
      </c>
      <c r="E930" s="215"/>
      <c r="F930" s="215"/>
      <c r="G930" s="216"/>
      <c r="H930" s="215">
        <v>175</v>
      </c>
      <c r="I930" s="215">
        <v>904</v>
      </c>
      <c r="J930" s="217" t="s">
        <v>1537</v>
      </c>
    </row>
    <row r="931" spans="1:10" ht="12.75">
      <c r="A931" s="220">
        <v>175905</v>
      </c>
      <c r="B931" s="213" t="s">
        <v>1539</v>
      </c>
      <c r="C931" s="213">
        <v>1</v>
      </c>
      <c r="D931" s="213">
        <v>1</v>
      </c>
      <c r="E931" s="215"/>
      <c r="F931" s="215"/>
      <c r="G931" s="216"/>
      <c r="H931" s="215">
        <v>175</v>
      </c>
      <c r="I931" s="215">
        <v>905</v>
      </c>
      <c r="J931" s="217" t="s">
        <v>1538</v>
      </c>
    </row>
    <row r="932" spans="1:10" ht="12.75">
      <c r="A932" s="220">
        <v>175907</v>
      </c>
      <c r="B932" s="213" t="s">
        <v>1541</v>
      </c>
      <c r="C932" s="213">
        <v>2</v>
      </c>
      <c r="D932" s="213">
        <v>2</v>
      </c>
      <c r="E932" s="215"/>
      <c r="F932" s="215"/>
      <c r="G932" s="216"/>
      <c r="H932" s="215">
        <v>175</v>
      </c>
      <c r="I932" s="215">
        <v>907</v>
      </c>
      <c r="J932" s="217" t="s">
        <v>1540</v>
      </c>
    </row>
    <row r="933" spans="1:10" ht="12.75">
      <c r="A933" s="220">
        <v>175909</v>
      </c>
      <c r="B933" s="213" t="s">
        <v>200</v>
      </c>
      <c r="C933" s="213">
        <v>1</v>
      </c>
      <c r="D933" s="213">
        <v>1</v>
      </c>
      <c r="E933" s="215"/>
      <c r="F933" s="215"/>
      <c r="G933" s="216"/>
      <c r="H933" s="215">
        <v>175</v>
      </c>
      <c r="I933" s="215">
        <v>909</v>
      </c>
      <c r="J933" s="217" t="s">
        <v>1162</v>
      </c>
    </row>
    <row r="934" spans="1:10" ht="12.75">
      <c r="A934" s="220">
        <v>175910</v>
      </c>
      <c r="B934" s="213" t="s">
        <v>1543</v>
      </c>
      <c r="C934" s="213">
        <v>2</v>
      </c>
      <c r="D934" s="213">
        <v>3</v>
      </c>
      <c r="E934" s="215"/>
      <c r="F934" s="215"/>
      <c r="G934" s="216"/>
      <c r="H934" s="215">
        <v>175</v>
      </c>
      <c r="I934" s="215">
        <v>910</v>
      </c>
      <c r="J934" s="217" t="s">
        <v>1542</v>
      </c>
    </row>
    <row r="935" spans="1:10" ht="12.75">
      <c r="A935" s="220">
        <v>175911</v>
      </c>
      <c r="B935" s="213" t="s">
        <v>1545</v>
      </c>
      <c r="C935" s="213">
        <v>1</v>
      </c>
      <c r="D935" s="213">
        <v>1</v>
      </c>
      <c r="E935" s="215"/>
      <c r="F935" s="215"/>
      <c r="G935" s="216"/>
      <c r="H935" s="215">
        <v>175</v>
      </c>
      <c r="I935" s="215">
        <v>911</v>
      </c>
      <c r="J935" s="217" t="s">
        <v>1544</v>
      </c>
    </row>
    <row r="936" spans="1:10" ht="12.75">
      <c r="A936" s="220">
        <v>176901</v>
      </c>
      <c r="B936" s="213" t="s">
        <v>1547</v>
      </c>
      <c r="C936" s="213">
        <v>3</v>
      </c>
      <c r="D936" s="213">
        <v>3</v>
      </c>
      <c r="E936" s="215"/>
      <c r="F936" s="215"/>
      <c r="G936" s="216"/>
      <c r="H936" s="215">
        <v>176</v>
      </c>
      <c r="I936" s="215">
        <v>901</v>
      </c>
      <c r="J936" s="217" t="s">
        <v>1546</v>
      </c>
    </row>
    <row r="937" spans="1:10" ht="12.75">
      <c r="A937" s="220">
        <v>176902</v>
      </c>
      <c r="B937" s="213" t="s">
        <v>1549</v>
      </c>
      <c r="C937" s="213">
        <v>1</v>
      </c>
      <c r="D937" s="213">
        <v>2</v>
      </c>
      <c r="E937" s="215"/>
      <c r="F937" s="215"/>
      <c r="G937" s="216"/>
      <c r="H937" s="215">
        <v>176</v>
      </c>
      <c r="I937" s="215">
        <v>902</v>
      </c>
      <c r="J937" s="217" t="s">
        <v>1548</v>
      </c>
    </row>
    <row r="938" spans="1:10" ht="12.75">
      <c r="A938" s="220">
        <v>176903</v>
      </c>
      <c r="B938" s="213" t="s">
        <v>1551</v>
      </c>
      <c r="C938" s="213">
        <v>3</v>
      </c>
      <c r="D938" s="213">
        <v>3</v>
      </c>
      <c r="E938" s="215"/>
      <c r="F938" s="215"/>
      <c r="G938" s="216"/>
      <c r="H938" s="215">
        <v>176</v>
      </c>
      <c r="I938" s="215">
        <v>903</v>
      </c>
      <c r="J938" s="217" t="s">
        <v>1550</v>
      </c>
    </row>
    <row r="939" spans="1:10" ht="12.75">
      <c r="A939" s="220">
        <v>177901</v>
      </c>
      <c r="B939" s="213" t="s">
        <v>1553</v>
      </c>
      <c r="C939" s="213">
        <v>2</v>
      </c>
      <c r="D939" s="213">
        <v>2</v>
      </c>
      <c r="E939" s="215"/>
      <c r="F939" s="215"/>
      <c r="G939" s="216"/>
      <c r="H939" s="215">
        <v>177</v>
      </c>
      <c r="I939" s="215">
        <v>901</v>
      </c>
      <c r="J939" s="217" t="s">
        <v>1552</v>
      </c>
    </row>
    <row r="940" spans="1:10" ht="12.75">
      <c r="A940" s="220">
        <v>177902</v>
      </c>
      <c r="B940" s="213" t="s">
        <v>1555</v>
      </c>
      <c r="C940" s="213">
        <v>2</v>
      </c>
      <c r="D940" s="213">
        <v>2</v>
      </c>
      <c r="E940" s="215"/>
      <c r="F940" s="215"/>
      <c r="G940" s="216"/>
      <c r="H940" s="215">
        <v>177</v>
      </c>
      <c r="I940" s="215">
        <v>902</v>
      </c>
      <c r="J940" s="217" t="s">
        <v>1554</v>
      </c>
    </row>
    <row r="941" spans="1:10" ht="12.75">
      <c r="A941" s="220">
        <v>177903</v>
      </c>
      <c r="B941" s="213" t="s">
        <v>201</v>
      </c>
      <c r="C941" s="213">
        <v>3</v>
      </c>
      <c r="D941" s="213">
        <v>3</v>
      </c>
      <c r="E941" s="215"/>
      <c r="F941" s="215"/>
      <c r="G941" s="216"/>
      <c r="H941" s="215">
        <v>177</v>
      </c>
      <c r="I941" s="215">
        <v>903</v>
      </c>
      <c r="J941" s="217" t="s">
        <v>1556</v>
      </c>
    </row>
    <row r="942" spans="1:10" ht="12.75">
      <c r="A942" s="220">
        <v>177905</v>
      </c>
      <c r="B942" s="213" t="s">
        <v>1560</v>
      </c>
      <c r="C942" s="213">
        <v>3</v>
      </c>
      <c r="D942" s="213">
        <v>3</v>
      </c>
      <c r="E942" s="215"/>
      <c r="F942" s="215"/>
      <c r="G942" s="216"/>
      <c r="H942" s="215">
        <v>177</v>
      </c>
      <c r="I942" s="215">
        <v>905</v>
      </c>
      <c r="J942" s="217" t="s">
        <v>1558</v>
      </c>
    </row>
    <row r="943" spans="1:10" ht="12.75">
      <c r="A943" s="220">
        <v>178801</v>
      </c>
      <c r="B943" s="213" t="s">
        <v>202</v>
      </c>
      <c r="C943" s="213">
        <v>4</v>
      </c>
      <c r="D943" s="213">
        <v>4</v>
      </c>
      <c r="E943" s="215"/>
      <c r="F943" s="215"/>
      <c r="G943" s="216"/>
      <c r="H943" s="215">
        <v>178</v>
      </c>
      <c r="I943" s="215">
        <v>801</v>
      </c>
      <c r="J943" s="217" t="s">
        <v>1163</v>
      </c>
    </row>
    <row r="944" spans="1:10" ht="12.75">
      <c r="A944" s="220">
        <v>178802</v>
      </c>
      <c r="B944" s="213" t="s">
        <v>203</v>
      </c>
      <c r="C944" s="213">
        <v>4</v>
      </c>
      <c r="D944" s="213">
        <v>4</v>
      </c>
      <c r="E944" s="215"/>
      <c r="F944" s="215"/>
      <c r="G944" s="216"/>
      <c r="H944" s="215">
        <v>178</v>
      </c>
      <c r="I944" s="215">
        <v>802</v>
      </c>
      <c r="J944" s="217" t="s">
        <v>1164</v>
      </c>
    </row>
    <row r="945" spans="1:10" ht="12.75">
      <c r="A945" s="220">
        <v>178803</v>
      </c>
      <c r="B945" s="215"/>
      <c r="C945" s="213">
        <v>4</v>
      </c>
      <c r="D945" s="213">
        <v>4</v>
      </c>
      <c r="E945" s="215"/>
      <c r="F945" s="215"/>
      <c r="G945" s="216"/>
      <c r="H945" s="215">
        <v>178</v>
      </c>
      <c r="I945" s="215">
        <v>803</v>
      </c>
      <c r="J945" s="217" t="s">
        <v>1165</v>
      </c>
    </row>
    <row r="946" spans="1:10" ht="12.75">
      <c r="A946" s="220">
        <v>178804</v>
      </c>
      <c r="B946" s="213" t="s">
        <v>2793</v>
      </c>
      <c r="C946" s="213">
        <v>4</v>
      </c>
      <c r="D946" s="213">
        <v>4</v>
      </c>
      <c r="E946" s="215"/>
      <c r="F946" s="215"/>
      <c r="G946" s="216"/>
      <c r="H946" s="215">
        <v>178</v>
      </c>
      <c r="I946" s="215">
        <v>804</v>
      </c>
      <c r="J946" s="217" t="s">
        <v>1166</v>
      </c>
    </row>
    <row r="947" spans="1:10" ht="12.75">
      <c r="A947" s="220">
        <v>178805</v>
      </c>
      <c r="B947" s="215"/>
      <c r="C947" s="213">
        <v>4</v>
      </c>
      <c r="D947" s="213">
        <v>4</v>
      </c>
      <c r="E947" s="215"/>
      <c r="F947" s="215"/>
      <c r="G947" s="216"/>
      <c r="H947" s="215">
        <v>178</v>
      </c>
      <c r="I947" s="215">
        <v>805</v>
      </c>
      <c r="J947" s="217" t="s">
        <v>1167</v>
      </c>
    </row>
    <row r="948" spans="1:10" ht="12.75">
      <c r="A948" s="220">
        <v>178806</v>
      </c>
      <c r="B948" s="215"/>
      <c r="C948" s="213">
        <v>4</v>
      </c>
      <c r="D948" s="213">
        <v>4</v>
      </c>
      <c r="E948" s="215"/>
      <c r="F948" s="215"/>
      <c r="G948" s="216"/>
      <c r="H948" s="215">
        <v>178</v>
      </c>
      <c r="I948" s="215">
        <v>806</v>
      </c>
      <c r="J948" s="217" t="s">
        <v>1168</v>
      </c>
    </row>
    <row r="949" spans="1:10" ht="12.75">
      <c r="A949" s="220">
        <v>178807</v>
      </c>
      <c r="B949" s="213" t="s">
        <v>204</v>
      </c>
      <c r="C949" s="213">
        <v>4</v>
      </c>
      <c r="D949" s="213">
        <v>4</v>
      </c>
      <c r="E949" s="215"/>
      <c r="F949" s="215"/>
      <c r="G949" s="216"/>
      <c r="H949" s="215">
        <v>178</v>
      </c>
      <c r="I949" s="215">
        <v>807</v>
      </c>
      <c r="J949" s="217" t="s">
        <v>1169</v>
      </c>
    </row>
    <row r="950" spans="1:10" ht="12.75">
      <c r="A950" s="220">
        <v>178901</v>
      </c>
      <c r="B950" s="213" t="s">
        <v>1562</v>
      </c>
      <c r="C950" s="213">
        <v>2</v>
      </c>
      <c r="D950" s="213">
        <v>2</v>
      </c>
      <c r="E950" s="215"/>
      <c r="F950" s="215"/>
      <c r="G950" s="216"/>
      <c r="H950" s="215">
        <v>178</v>
      </c>
      <c r="I950" s="215">
        <v>901</v>
      </c>
      <c r="J950" s="217" t="s">
        <v>1561</v>
      </c>
    </row>
    <row r="951" spans="1:10" ht="12.75">
      <c r="A951" s="220">
        <v>178902</v>
      </c>
      <c r="B951" s="213" t="s">
        <v>205</v>
      </c>
      <c r="C951" s="213">
        <v>3</v>
      </c>
      <c r="D951" s="213">
        <v>3</v>
      </c>
      <c r="E951" s="215"/>
      <c r="F951" s="215"/>
      <c r="G951" s="216"/>
      <c r="H951" s="215">
        <v>178</v>
      </c>
      <c r="I951" s="215">
        <v>902</v>
      </c>
      <c r="J951" s="217" t="s">
        <v>1563</v>
      </c>
    </row>
    <row r="952" spans="1:10" ht="12.75">
      <c r="A952" s="220">
        <v>178903</v>
      </c>
      <c r="B952" s="213" t="s">
        <v>1566</v>
      </c>
      <c r="C952" s="213">
        <v>3</v>
      </c>
      <c r="D952" s="213">
        <v>2</v>
      </c>
      <c r="E952" s="215"/>
      <c r="F952" s="215"/>
      <c r="G952" s="216"/>
      <c r="H952" s="215">
        <v>178</v>
      </c>
      <c r="I952" s="215">
        <v>903</v>
      </c>
      <c r="J952" s="217" t="s">
        <v>1565</v>
      </c>
    </row>
    <row r="953" spans="1:10" ht="12.75">
      <c r="A953" s="220">
        <v>178904</v>
      </c>
      <c r="B953" s="213" t="s">
        <v>1568</v>
      </c>
      <c r="C953" s="213">
        <v>2</v>
      </c>
      <c r="D953" s="213">
        <v>2</v>
      </c>
      <c r="E953" s="215"/>
      <c r="F953" s="215"/>
      <c r="G953" s="216"/>
      <c r="H953" s="215">
        <v>178</v>
      </c>
      <c r="I953" s="215">
        <v>904</v>
      </c>
      <c r="J953" s="217" t="s">
        <v>1567</v>
      </c>
    </row>
    <row r="954" spans="1:10" ht="12.75">
      <c r="A954" s="220">
        <v>178905</v>
      </c>
      <c r="B954" s="213" t="s">
        <v>1570</v>
      </c>
      <c r="C954" s="213">
        <v>3</v>
      </c>
      <c r="D954" s="213">
        <v>3</v>
      </c>
      <c r="E954" s="215"/>
      <c r="F954" s="215"/>
      <c r="G954" s="216"/>
      <c r="H954" s="215">
        <v>178</v>
      </c>
      <c r="I954" s="215">
        <v>905</v>
      </c>
      <c r="J954" s="217" t="s">
        <v>1569</v>
      </c>
    </row>
    <row r="955" spans="1:10" ht="12.75">
      <c r="A955" s="220">
        <v>178906</v>
      </c>
      <c r="B955" s="213" t="s">
        <v>1572</v>
      </c>
      <c r="C955" s="213">
        <v>3</v>
      </c>
      <c r="D955" s="213">
        <v>3</v>
      </c>
      <c r="E955" s="215"/>
      <c r="F955" s="215"/>
      <c r="G955" s="216"/>
      <c r="H955" s="215">
        <v>178</v>
      </c>
      <c r="I955" s="215">
        <v>906</v>
      </c>
      <c r="J955" s="217" t="s">
        <v>1571</v>
      </c>
    </row>
    <row r="956" spans="1:10" ht="12.75">
      <c r="A956" s="220">
        <v>178908</v>
      </c>
      <c r="B956" s="213" t="s">
        <v>1574</v>
      </c>
      <c r="C956" s="213">
        <v>3</v>
      </c>
      <c r="D956" s="213">
        <v>3</v>
      </c>
      <c r="E956" s="215"/>
      <c r="F956" s="215"/>
      <c r="G956" s="216"/>
      <c r="H956" s="215">
        <v>178</v>
      </c>
      <c r="I956" s="215">
        <v>908</v>
      </c>
      <c r="J956" s="217" t="s">
        <v>1573</v>
      </c>
    </row>
    <row r="957" spans="1:10" ht="12.75">
      <c r="A957" s="220">
        <v>178909</v>
      </c>
      <c r="B957" s="213" t="s">
        <v>1576</v>
      </c>
      <c r="C957" s="213">
        <v>1</v>
      </c>
      <c r="D957" s="213">
        <v>1</v>
      </c>
      <c r="E957" s="215"/>
      <c r="F957" s="215"/>
      <c r="G957" s="216"/>
      <c r="H957" s="215">
        <v>178</v>
      </c>
      <c r="I957" s="215">
        <v>909</v>
      </c>
      <c r="J957" s="217" t="s">
        <v>1575</v>
      </c>
    </row>
    <row r="958" spans="1:10" ht="12.75">
      <c r="A958" s="220">
        <v>178912</v>
      </c>
      <c r="B958" s="213" t="s">
        <v>1578</v>
      </c>
      <c r="C958" s="213">
        <v>3</v>
      </c>
      <c r="D958" s="213">
        <v>3</v>
      </c>
      <c r="E958" s="215"/>
      <c r="F958" s="215"/>
      <c r="G958" s="216"/>
      <c r="H958" s="215">
        <v>178</v>
      </c>
      <c r="I958" s="215">
        <v>912</v>
      </c>
      <c r="J958" s="217" t="s">
        <v>1577</v>
      </c>
    </row>
    <row r="959" spans="1:10" ht="12.75">
      <c r="A959" s="220">
        <v>178913</v>
      </c>
      <c r="B959" s="213" t="s">
        <v>1580</v>
      </c>
      <c r="C959" s="213">
        <v>2</v>
      </c>
      <c r="D959" s="213">
        <v>2</v>
      </c>
      <c r="E959" s="215"/>
      <c r="F959" s="215"/>
      <c r="G959" s="216"/>
      <c r="H959" s="215">
        <v>178</v>
      </c>
      <c r="I959" s="215">
        <v>913</v>
      </c>
      <c r="J959" s="217" t="s">
        <v>1579</v>
      </c>
    </row>
    <row r="960" spans="1:10" ht="12.75">
      <c r="A960" s="220">
        <v>178914</v>
      </c>
      <c r="B960" s="213" t="s">
        <v>1582</v>
      </c>
      <c r="C960" s="213">
        <v>2</v>
      </c>
      <c r="D960" s="213">
        <v>3</v>
      </c>
      <c r="E960" s="215"/>
      <c r="F960" s="215"/>
      <c r="G960" s="216"/>
      <c r="H960" s="215">
        <v>178</v>
      </c>
      <c r="I960" s="215">
        <v>914</v>
      </c>
      <c r="J960" s="217" t="s">
        <v>1581</v>
      </c>
    </row>
    <row r="961" spans="1:10" ht="12.75">
      <c r="A961" s="220">
        <v>178915</v>
      </c>
      <c r="B961" s="213" t="s">
        <v>1584</v>
      </c>
      <c r="C961" s="213">
        <v>2</v>
      </c>
      <c r="D961" s="213">
        <v>2</v>
      </c>
      <c r="E961" s="215"/>
      <c r="F961" s="215"/>
      <c r="G961" s="216"/>
      <c r="H961" s="215">
        <v>178</v>
      </c>
      <c r="I961" s="215">
        <v>915</v>
      </c>
      <c r="J961" s="217" t="s">
        <v>1583</v>
      </c>
    </row>
    <row r="962" spans="1:10" ht="12.75">
      <c r="A962" s="220">
        <v>178950</v>
      </c>
      <c r="B962" s="213" t="s">
        <v>206</v>
      </c>
      <c r="C962" s="213">
        <v>4</v>
      </c>
      <c r="D962" s="213">
        <v>4</v>
      </c>
      <c r="E962" s="215"/>
      <c r="F962" s="215"/>
      <c r="G962" s="216"/>
      <c r="H962" s="215">
        <v>178</v>
      </c>
      <c r="I962" s="215">
        <v>950</v>
      </c>
      <c r="J962" s="217" t="s">
        <v>1170</v>
      </c>
    </row>
    <row r="963" spans="1:10" ht="12.75">
      <c r="A963" s="220">
        <v>179901</v>
      </c>
      <c r="B963" s="213" t="s">
        <v>1586</v>
      </c>
      <c r="C963" s="213">
        <v>3</v>
      </c>
      <c r="D963" s="213">
        <v>3</v>
      </c>
      <c r="E963" s="215"/>
      <c r="F963" s="215"/>
      <c r="G963" s="216"/>
      <c r="H963" s="215">
        <v>179</v>
      </c>
      <c r="I963" s="215">
        <v>901</v>
      </c>
      <c r="J963" s="217" t="s">
        <v>1585</v>
      </c>
    </row>
    <row r="964" spans="1:10" ht="12.75">
      <c r="A964" s="220">
        <v>180901</v>
      </c>
      <c r="B964" s="213" t="s">
        <v>207</v>
      </c>
      <c r="C964" s="213">
        <v>1</v>
      </c>
      <c r="D964" s="213">
        <v>1</v>
      </c>
      <c r="E964" s="215"/>
      <c r="F964" s="215"/>
      <c r="G964" s="216"/>
      <c r="H964" s="215">
        <v>180</v>
      </c>
      <c r="I964" s="215">
        <v>901</v>
      </c>
      <c r="J964" s="217" t="s">
        <v>1171</v>
      </c>
    </row>
    <row r="965" spans="1:10" ht="12.75">
      <c r="A965" s="220">
        <v>180902</v>
      </c>
      <c r="B965" s="213" t="s">
        <v>1588</v>
      </c>
      <c r="C965" s="213">
        <v>2</v>
      </c>
      <c r="D965" s="213">
        <v>2</v>
      </c>
      <c r="E965" s="215"/>
      <c r="F965" s="215"/>
      <c r="G965" s="216"/>
      <c r="H965" s="215">
        <v>180</v>
      </c>
      <c r="I965" s="215">
        <v>902</v>
      </c>
      <c r="J965" s="217" t="s">
        <v>1587</v>
      </c>
    </row>
    <row r="966" spans="1:10" ht="12.75">
      <c r="A966" s="220">
        <v>180903</v>
      </c>
      <c r="B966" s="213" t="s">
        <v>1590</v>
      </c>
      <c r="C966" s="213">
        <v>2</v>
      </c>
      <c r="D966" s="213">
        <v>2</v>
      </c>
      <c r="E966" s="215"/>
      <c r="F966" s="215"/>
      <c r="G966" s="216"/>
      <c r="H966" s="215">
        <v>180</v>
      </c>
      <c r="I966" s="215">
        <v>903</v>
      </c>
      <c r="J966" s="217" t="s">
        <v>1589</v>
      </c>
    </row>
    <row r="967" spans="1:10" ht="12.75">
      <c r="A967" s="220">
        <v>180904</v>
      </c>
      <c r="B967" s="213" t="s">
        <v>1592</v>
      </c>
      <c r="C967" s="213">
        <v>2</v>
      </c>
      <c r="D967" s="213">
        <v>2</v>
      </c>
      <c r="E967" s="215"/>
      <c r="F967" s="215"/>
      <c r="G967" s="216"/>
      <c r="H967" s="215">
        <v>180</v>
      </c>
      <c r="I967" s="215">
        <v>904</v>
      </c>
      <c r="J967" s="217" t="s">
        <v>1591</v>
      </c>
    </row>
    <row r="968" spans="1:10" ht="12.75">
      <c r="A968" s="220">
        <v>181901</v>
      </c>
      <c r="B968" s="213" t="s">
        <v>1594</v>
      </c>
      <c r="C968" s="213">
        <v>2</v>
      </c>
      <c r="D968" s="213">
        <v>2</v>
      </c>
      <c r="E968" s="215"/>
      <c r="F968" s="215"/>
      <c r="G968" s="216"/>
      <c r="H968" s="215">
        <v>181</v>
      </c>
      <c r="I968" s="215">
        <v>901</v>
      </c>
      <c r="J968" s="217" t="s">
        <v>1593</v>
      </c>
    </row>
    <row r="969" spans="1:10" ht="12.75">
      <c r="A969" s="220">
        <v>181905</v>
      </c>
      <c r="B969" s="213" t="s">
        <v>1596</v>
      </c>
      <c r="C969" s="213">
        <v>2</v>
      </c>
      <c r="D969" s="213">
        <v>2</v>
      </c>
      <c r="E969" s="215"/>
      <c r="F969" s="215"/>
      <c r="G969" s="216"/>
      <c r="H969" s="215">
        <v>181</v>
      </c>
      <c r="I969" s="215">
        <v>905</v>
      </c>
      <c r="J969" s="217" t="s">
        <v>1595</v>
      </c>
    </row>
    <row r="970" spans="1:10" ht="12.75">
      <c r="A970" s="220">
        <v>181906</v>
      </c>
      <c r="B970" s="213" t="s">
        <v>208</v>
      </c>
      <c r="C970" s="213">
        <v>3</v>
      </c>
      <c r="D970" s="213">
        <v>3</v>
      </c>
      <c r="E970" s="215"/>
      <c r="F970" s="215"/>
      <c r="G970" s="216"/>
      <c r="H970" s="215">
        <v>181</v>
      </c>
      <c r="I970" s="215">
        <v>906</v>
      </c>
      <c r="J970" s="217" t="s">
        <v>1597</v>
      </c>
    </row>
    <row r="971" spans="1:10" ht="12.75">
      <c r="A971" s="220">
        <v>181907</v>
      </c>
      <c r="B971" s="213" t="s">
        <v>1600</v>
      </c>
      <c r="C971" s="213">
        <v>1</v>
      </c>
      <c r="D971" s="213">
        <v>1</v>
      </c>
      <c r="E971" s="215"/>
      <c r="F971" s="215"/>
      <c r="G971" s="216"/>
      <c r="H971" s="215">
        <v>181</v>
      </c>
      <c r="I971" s="215">
        <v>907</v>
      </c>
      <c r="J971" s="217" t="s">
        <v>1599</v>
      </c>
    </row>
    <row r="972" spans="1:10" ht="12.75">
      <c r="A972" s="220">
        <v>181908</v>
      </c>
      <c r="B972" s="213" t="s">
        <v>209</v>
      </c>
      <c r="C972" s="213">
        <v>2</v>
      </c>
      <c r="D972" s="213">
        <v>2</v>
      </c>
      <c r="E972" s="215"/>
      <c r="F972" s="215"/>
      <c r="G972" s="216"/>
      <c r="H972" s="215">
        <v>181</v>
      </c>
      <c r="I972" s="215">
        <v>908</v>
      </c>
      <c r="J972" s="217" t="s">
        <v>1601</v>
      </c>
    </row>
    <row r="973" spans="1:10" ht="12.75">
      <c r="A973" s="220">
        <v>181950</v>
      </c>
      <c r="B973" s="213" t="s">
        <v>210</v>
      </c>
      <c r="C973" s="213">
        <v>4</v>
      </c>
      <c r="D973" s="213">
        <v>4</v>
      </c>
      <c r="E973" s="215"/>
      <c r="F973" s="215"/>
      <c r="G973" s="216"/>
      <c r="H973" s="215">
        <v>181</v>
      </c>
      <c r="I973" s="215">
        <v>950</v>
      </c>
      <c r="J973" s="217" t="s">
        <v>1172</v>
      </c>
    </row>
    <row r="974" spans="1:10" ht="12.75">
      <c r="A974" s="220">
        <v>182901</v>
      </c>
      <c r="B974" s="213" t="s">
        <v>1604</v>
      </c>
      <c r="C974" s="213">
        <v>3</v>
      </c>
      <c r="D974" s="213">
        <v>3</v>
      </c>
      <c r="E974" s="215"/>
      <c r="F974" s="215"/>
      <c r="G974" s="216"/>
      <c r="H974" s="215">
        <v>182</v>
      </c>
      <c r="I974" s="215">
        <v>901</v>
      </c>
      <c r="J974" s="217" t="s">
        <v>1603</v>
      </c>
    </row>
    <row r="975" spans="1:10" ht="12.75">
      <c r="A975" s="220">
        <v>182902</v>
      </c>
      <c r="B975" s="213" t="s">
        <v>1606</v>
      </c>
      <c r="C975" s="213">
        <v>3</v>
      </c>
      <c r="D975" s="213">
        <v>3</v>
      </c>
      <c r="E975" s="215"/>
      <c r="F975" s="215"/>
      <c r="G975" s="216"/>
      <c r="H975" s="215">
        <v>182</v>
      </c>
      <c r="I975" s="215">
        <v>902</v>
      </c>
      <c r="J975" s="217" t="s">
        <v>1605</v>
      </c>
    </row>
    <row r="976" spans="1:10" ht="12.75">
      <c r="A976" s="220">
        <v>182903</v>
      </c>
      <c r="B976" s="213" t="s">
        <v>1608</v>
      </c>
      <c r="C976" s="213">
        <v>1</v>
      </c>
      <c r="D976" s="213">
        <v>2</v>
      </c>
      <c r="E976" s="215"/>
      <c r="F976" s="215"/>
      <c r="G976" s="216"/>
      <c r="H976" s="215">
        <v>182</v>
      </c>
      <c r="I976" s="215">
        <v>903</v>
      </c>
      <c r="J976" s="217" t="s">
        <v>1607</v>
      </c>
    </row>
    <row r="977" spans="1:10" ht="12.75">
      <c r="A977" s="220">
        <v>182904</v>
      </c>
      <c r="B977" s="213" t="s">
        <v>1610</v>
      </c>
      <c r="C977" s="213">
        <v>3</v>
      </c>
      <c r="D977" s="213">
        <v>3</v>
      </c>
      <c r="E977" s="215"/>
      <c r="F977" s="215"/>
      <c r="G977" s="216"/>
      <c r="H977" s="215">
        <v>182</v>
      </c>
      <c r="I977" s="215">
        <v>904</v>
      </c>
      <c r="J977" s="217" t="s">
        <v>1609</v>
      </c>
    </row>
    <row r="978" spans="1:10" ht="12.75">
      <c r="A978" s="220">
        <v>182905</v>
      </c>
      <c r="B978" s="213" t="s">
        <v>1612</v>
      </c>
      <c r="C978" s="213">
        <v>3</v>
      </c>
      <c r="D978" s="213">
        <v>3</v>
      </c>
      <c r="E978" s="215"/>
      <c r="F978" s="215"/>
      <c r="G978" s="216"/>
      <c r="H978" s="215">
        <v>182</v>
      </c>
      <c r="I978" s="215">
        <v>905</v>
      </c>
      <c r="J978" s="217" t="s">
        <v>1611</v>
      </c>
    </row>
    <row r="979" spans="1:10" ht="12.75">
      <c r="A979" s="220">
        <v>182906</v>
      </c>
      <c r="B979" s="213" t="s">
        <v>1614</v>
      </c>
      <c r="C979" s="213">
        <v>3</v>
      </c>
      <c r="D979" s="213">
        <v>3</v>
      </c>
      <c r="E979" s="215"/>
      <c r="F979" s="215"/>
      <c r="G979" s="216"/>
      <c r="H979" s="215">
        <v>182</v>
      </c>
      <c r="I979" s="215">
        <v>906</v>
      </c>
      <c r="J979" s="217" t="s">
        <v>1613</v>
      </c>
    </row>
    <row r="980" spans="1:10" ht="12.75">
      <c r="A980" s="220">
        <v>183801</v>
      </c>
      <c r="B980" s="213" t="s">
        <v>211</v>
      </c>
      <c r="C980" s="213">
        <v>4</v>
      </c>
      <c r="D980" s="213">
        <v>4</v>
      </c>
      <c r="E980" s="215"/>
      <c r="F980" s="215"/>
      <c r="G980" s="216"/>
      <c r="H980" s="215">
        <v>183</v>
      </c>
      <c r="I980" s="215">
        <v>801</v>
      </c>
      <c r="J980" s="217" t="s">
        <v>1173</v>
      </c>
    </row>
    <row r="981" spans="1:10" ht="12.75">
      <c r="A981" s="220">
        <v>183901</v>
      </c>
      <c r="B981" s="213" t="s">
        <v>1616</v>
      </c>
      <c r="C981" s="213">
        <v>3</v>
      </c>
      <c r="D981" s="213">
        <v>3</v>
      </c>
      <c r="E981" s="215"/>
      <c r="F981" s="215"/>
      <c r="G981" s="216"/>
      <c r="H981" s="215">
        <v>183</v>
      </c>
      <c r="I981" s="215">
        <v>901</v>
      </c>
      <c r="J981" s="217" t="s">
        <v>1615</v>
      </c>
    </row>
    <row r="982" spans="1:10" ht="12.75">
      <c r="A982" s="220">
        <v>183902</v>
      </c>
      <c r="B982" s="213" t="s">
        <v>1618</v>
      </c>
      <c r="C982" s="213">
        <v>3</v>
      </c>
      <c r="D982" s="213">
        <v>3</v>
      </c>
      <c r="E982" s="215"/>
      <c r="F982" s="215"/>
      <c r="G982" s="216"/>
      <c r="H982" s="215">
        <v>183</v>
      </c>
      <c r="I982" s="215">
        <v>902</v>
      </c>
      <c r="J982" s="217" t="s">
        <v>1617</v>
      </c>
    </row>
    <row r="983" spans="1:10" ht="12.75">
      <c r="A983" s="220">
        <v>183904</v>
      </c>
      <c r="B983" s="213" t="s">
        <v>1620</v>
      </c>
      <c r="C983" s="213">
        <v>3</v>
      </c>
      <c r="D983" s="213">
        <v>3</v>
      </c>
      <c r="E983" s="215"/>
      <c r="F983" s="215"/>
      <c r="G983" s="216"/>
      <c r="H983" s="215">
        <v>183</v>
      </c>
      <c r="I983" s="215">
        <v>904</v>
      </c>
      <c r="J983" s="217" t="s">
        <v>1619</v>
      </c>
    </row>
    <row r="984" spans="1:10" ht="12.75">
      <c r="A984" s="220">
        <v>184801</v>
      </c>
      <c r="B984" s="213" t="s">
        <v>212</v>
      </c>
      <c r="C984" s="213">
        <v>4</v>
      </c>
      <c r="D984" s="213">
        <v>4</v>
      </c>
      <c r="E984" s="215"/>
      <c r="F984" s="215"/>
      <c r="G984" s="216"/>
      <c r="H984" s="215">
        <v>184</v>
      </c>
      <c r="I984" s="215">
        <v>801</v>
      </c>
      <c r="J984" s="217" t="s">
        <v>1174</v>
      </c>
    </row>
    <row r="985" spans="1:10" ht="12.75">
      <c r="A985" s="220">
        <v>184901</v>
      </c>
      <c r="B985" s="213" t="s">
        <v>1622</v>
      </c>
      <c r="C985" s="213">
        <v>2</v>
      </c>
      <c r="D985" s="213">
        <v>2</v>
      </c>
      <c r="E985" s="215"/>
      <c r="F985" s="215"/>
      <c r="G985" s="216"/>
      <c r="H985" s="215">
        <v>184</v>
      </c>
      <c r="I985" s="215">
        <v>901</v>
      </c>
      <c r="J985" s="217" t="s">
        <v>1621</v>
      </c>
    </row>
    <row r="986" spans="1:10" ht="12.75">
      <c r="A986" s="220">
        <v>184902</v>
      </c>
      <c r="B986" s="213" t="s">
        <v>1624</v>
      </c>
      <c r="C986" s="213">
        <v>2</v>
      </c>
      <c r="D986" s="213">
        <v>2</v>
      </c>
      <c r="E986" s="215"/>
      <c r="F986" s="215"/>
      <c r="G986" s="216"/>
      <c r="H986" s="215">
        <v>184</v>
      </c>
      <c r="I986" s="215">
        <v>902</v>
      </c>
      <c r="J986" s="217" t="s">
        <v>1623</v>
      </c>
    </row>
    <row r="987" spans="1:10" ht="12.75">
      <c r="A987" s="220">
        <v>184903</v>
      </c>
      <c r="B987" s="213" t="s">
        <v>1626</v>
      </c>
      <c r="C987" s="213">
        <v>3</v>
      </c>
      <c r="D987" s="213">
        <v>3</v>
      </c>
      <c r="E987" s="215"/>
      <c r="F987" s="215"/>
      <c r="G987" s="216"/>
      <c r="H987" s="215">
        <v>184</v>
      </c>
      <c r="I987" s="215">
        <v>903</v>
      </c>
      <c r="J987" s="217" t="s">
        <v>1625</v>
      </c>
    </row>
    <row r="988" spans="1:10" ht="12.75">
      <c r="A988" s="220">
        <v>184904</v>
      </c>
      <c r="B988" s="213" t="s">
        <v>1628</v>
      </c>
      <c r="C988" s="213">
        <v>2</v>
      </c>
      <c r="D988" s="213">
        <v>2</v>
      </c>
      <c r="E988" s="215"/>
      <c r="F988" s="215"/>
      <c r="G988" s="216"/>
      <c r="H988" s="215">
        <v>184</v>
      </c>
      <c r="I988" s="215">
        <v>904</v>
      </c>
      <c r="J988" s="217" t="s">
        <v>1627</v>
      </c>
    </row>
    <row r="989" spans="1:10" ht="12.75">
      <c r="A989" s="220">
        <v>184907</v>
      </c>
      <c r="B989" s="213" t="s">
        <v>1630</v>
      </c>
      <c r="C989" s="213">
        <v>3</v>
      </c>
      <c r="D989" s="213">
        <v>3</v>
      </c>
      <c r="E989" s="215"/>
      <c r="F989" s="215"/>
      <c r="G989" s="216"/>
      <c r="H989" s="215">
        <v>184</v>
      </c>
      <c r="I989" s="215">
        <v>907</v>
      </c>
      <c r="J989" s="217" t="s">
        <v>1629</v>
      </c>
    </row>
    <row r="990" spans="1:10" ht="12.75">
      <c r="A990" s="220">
        <v>184908</v>
      </c>
      <c r="B990" s="213" t="s">
        <v>1632</v>
      </c>
      <c r="C990" s="213">
        <v>2</v>
      </c>
      <c r="D990" s="213">
        <v>2</v>
      </c>
      <c r="E990" s="215"/>
      <c r="F990" s="215"/>
      <c r="G990" s="216"/>
      <c r="H990" s="215">
        <v>184</v>
      </c>
      <c r="I990" s="215">
        <v>908</v>
      </c>
      <c r="J990" s="217" t="s">
        <v>1631</v>
      </c>
    </row>
    <row r="991" spans="1:10" ht="12.75">
      <c r="A991" s="220">
        <v>184909</v>
      </c>
      <c r="B991" s="213" t="s">
        <v>1634</v>
      </c>
      <c r="C991" s="213">
        <v>2</v>
      </c>
      <c r="D991" s="213">
        <v>2</v>
      </c>
      <c r="E991" s="215"/>
      <c r="F991" s="215"/>
      <c r="G991" s="216"/>
      <c r="H991" s="215">
        <v>184</v>
      </c>
      <c r="I991" s="215">
        <v>909</v>
      </c>
      <c r="J991" s="217" t="s">
        <v>1633</v>
      </c>
    </row>
    <row r="992" spans="1:10" ht="12.75">
      <c r="A992" s="220">
        <v>184911</v>
      </c>
      <c r="B992" s="213" t="s">
        <v>1636</v>
      </c>
      <c r="C992" s="213">
        <v>3</v>
      </c>
      <c r="D992" s="213">
        <v>3</v>
      </c>
      <c r="E992" s="215"/>
      <c r="F992" s="215"/>
      <c r="G992" s="216"/>
      <c r="H992" s="215">
        <v>184</v>
      </c>
      <c r="I992" s="215">
        <v>911</v>
      </c>
      <c r="J992" s="217" t="s">
        <v>1635</v>
      </c>
    </row>
    <row r="993" spans="1:10" ht="12.75">
      <c r="A993" s="220">
        <v>185901</v>
      </c>
      <c r="B993" s="213" t="s">
        <v>1638</v>
      </c>
      <c r="C993" s="213">
        <v>1</v>
      </c>
      <c r="D993" s="213">
        <v>1</v>
      </c>
      <c r="E993" s="215"/>
      <c r="F993" s="215"/>
      <c r="G993" s="216"/>
      <c r="H993" s="215">
        <v>185</v>
      </c>
      <c r="I993" s="215">
        <v>901</v>
      </c>
      <c r="J993" s="217" t="s">
        <v>1637</v>
      </c>
    </row>
    <row r="994" spans="1:10" ht="12.75">
      <c r="A994" s="220">
        <v>185902</v>
      </c>
      <c r="B994" s="213" t="s">
        <v>1640</v>
      </c>
      <c r="C994" s="213">
        <v>2</v>
      </c>
      <c r="D994" s="213">
        <v>2</v>
      </c>
      <c r="E994" s="215"/>
      <c r="F994" s="215"/>
      <c r="G994" s="216"/>
      <c r="H994" s="215">
        <v>185</v>
      </c>
      <c r="I994" s="215">
        <v>902</v>
      </c>
      <c r="J994" s="217" t="s">
        <v>1639</v>
      </c>
    </row>
    <row r="995" spans="1:10" ht="12.75">
      <c r="A995" s="220">
        <v>185903</v>
      </c>
      <c r="B995" s="213" t="s">
        <v>1642</v>
      </c>
      <c r="C995" s="213">
        <v>2</v>
      </c>
      <c r="D995" s="213">
        <v>2</v>
      </c>
      <c r="E995" s="215"/>
      <c r="F995" s="215"/>
      <c r="G995" s="216"/>
      <c r="H995" s="215">
        <v>185</v>
      </c>
      <c r="I995" s="215">
        <v>903</v>
      </c>
      <c r="J995" s="217" t="s">
        <v>1641</v>
      </c>
    </row>
    <row r="996" spans="1:10" ht="12.75">
      <c r="A996" s="220">
        <v>185904</v>
      </c>
      <c r="B996" s="213" t="s">
        <v>1644</v>
      </c>
      <c r="C996" s="213">
        <v>3</v>
      </c>
      <c r="D996" s="213">
        <v>3</v>
      </c>
      <c r="E996" s="215"/>
      <c r="F996" s="215"/>
      <c r="G996" s="216"/>
      <c r="H996" s="215">
        <v>185</v>
      </c>
      <c r="I996" s="215">
        <v>904</v>
      </c>
      <c r="J996" s="217" t="s">
        <v>1643</v>
      </c>
    </row>
    <row r="997" spans="1:10" ht="12.75">
      <c r="A997" s="220">
        <v>186901</v>
      </c>
      <c r="B997" s="213" t="s">
        <v>1646</v>
      </c>
      <c r="C997" s="213">
        <v>3</v>
      </c>
      <c r="D997" s="213">
        <v>3</v>
      </c>
      <c r="E997" s="215"/>
      <c r="F997" s="215"/>
      <c r="G997" s="216"/>
      <c r="H997" s="215">
        <v>186</v>
      </c>
      <c r="I997" s="215">
        <v>901</v>
      </c>
      <c r="J997" s="217" t="s">
        <v>1645</v>
      </c>
    </row>
    <row r="998" spans="1:10" ht="12.75">
      <c r="A998" s="220">
        <v>186902</v>
      </c>
      <c r="B998" s="213" t="s">
        <v>213</v>
      </c>
      <c r="C998" s="213">
        <v>3</v>
      </c>
      <c r="D998" s="213">
        <v>3</v>
      </c>
      <c r="E998" s="215"/>
      <c r="F998" s="215"/>
      <c r="G998" s="216"/>
      <c r="H998" s="215">
        <v>186</v>
      </c>
      <c r="I998" s="215">
        <v>902</v>
      </c>
      <c r="J998" s="217" t="s">
        <v>1647</v>
      </c>
    </row>
    <row r="999" spans="1:10" ht="12.75">
      <c r="A999" s="220">
        <v>186903</v>
      </c>
      <c r="B999" s="213" t="s">
        <v>1650</v>
      </c>
      <c r="C999" s="213">
        <v>3</v>
      </c>
      <c r="D999" s="213">
        <v>3</v>
      </c>
      <c r="E999" s="215"/>
      <c r="F999" s="215"/>
      <c r="G999" s="216"/>
      <c r="H999" s="215">
        <v>186</v>
      </c>
      <c r="I999" s="215">
        <v>903</v>
      </c>
      <c r="J999" s="217" t="s">
        <v>1649</v>
      </c>
    </row>
    <row r="1000" spans="1:10" ht="12.75">
      <c r="A1000" s="220">
        <v>187901</v>
      </c>
      <c r="B1000" s="213" t="s">
        <v>1652</v>
      </c>
      <c r="C1000" s="213">
        <v>3</v>
      </c>
      <c r="D1000" s="213">
        <v>3</v>
      </c>
      <c r="E1000" s="215"/>
      <c r="F1000" s="215"/>
      <c r="G1000" s="216"/>
      <c r="H1000" s="215">
        <v>187</v>
      </c>
      <c r="I1000" s="215">
        <v>901</v>
      </c>
      <c r="J1000" s="217" t="s">
        <v>1651</v>
      </c>
    </row>
    <row r="1001" spans="1:10" ht="12.75">
      <c r="A1001" s="220">
        <v>187903</v>
      </c>
      <c r="B1001" s="213" t="s">
        <v>1654</v>
      </c>
      <c r="C1001" s="213">
        <v>2</v>
      </c>
      <c r="D1001" s="213">
        <v>3</v>
      </c>
      <c r="E1001" s="215"/>
      <c r="F1001" s="215"/>
      <c r="G1001" s="216"/>
      <c r="H1001" s="215">
        <v>187</v>
      </c>
      <c r="I1001" s="215">
        <v>903</v>
      </c>
      <c r="J1001" s="217" t="s">
        <v>1653</v>
      </c>
    </row>
    <row r="1002" spans="1:10" ht="12.75">
      <c r="A1002" s="220">
        <v>187904</v>
      </c>
      <c r="B1002" s="213" t="s">
        <v>1656</v>
      </c>
      <c r="C1002" s="213">
        <v>2</v>
      </c>
      <c r="D1002" s="213">
        <v>2</v>
      </c>
      <c r="E1002" s="215"/>
      <c r="F1002" s="215"/>
      <c r="G1002" s="216"/>
      <c r="H1002" s="215">
        <v>187</v>
      </c>
      <c r="I1002" s="215">
        <v>904</v>
      </c>
      <c r="J1002" s="217" t="s">
        <v>1655</v>
      </c>
    </row>
    <row r="1003" spans="1:10" ht="12.75">
      <c r="A1003" s="220">
        <v>187906</v>
      </c>
      <c r="B1003" s="215"/>
      <c r="C1003" s="213">
        <v>3</v>
      </c>
      <c r="D1003" s="213">
        <v>3</v>
      </c>
      <c r="E1003" s="215"/>
      <c r="F1003" s="215"/>
      <c r="G1003" s="216"/>
      <c r="H1003" s="215">
        <v>187</v>
      </c>
      <c r="I1003" s="215">
        <v>906</v>
      </c>
      <c r="J1003" s="217" t="s">
        <v>1657</v>
      </c>
    </row>
    <row r="1004" spans="1:10" ht="12.75">
      <c r="A1004" s="220">
        <v>187907</v>
      </c>
      <c r="B1004" s="213" t="s">
        <v>1660</v>
      </c>
      <c r="C1004" s="213">
        <v>2</v>
      </c>
      <c r="D1004" s="213">
        <v>2</v>
      </c>
      <c r="E1004" s="215"/>
      <c r="F1004" s="215"/>
      <c r="G1004" s="216"/>
      <c r="H1004" s="215">
        <v>187</v>
      </c>
      <c r="I1004" s="215">
        <v>907</v>
      </c>
      <c r="J1004" s="217" t="s">
        <v>1659</v>
      </c>
    </row>
    <row r="1005" spans="1:10" ht="12.75">
      <c r="A1005" s="220">
        <v>187910</v>
      </c>
      <c r="B1005" s="213" t="s">
        <v>1664</v>
      </c>
      <c r="C1005" s="213">
        <v>3</v>
      </c>
      <c r="D1005" s="213">
        <v>2</v>
      </c>
      <c r="E1005" s="215"/>
      <c r="F1005" s="215"/>
      <c r="G1005" s="216"/>
      <c r="H1005" s="215">
        <v>187</v>
      </c>
      <c r="I1005" s="215">
        <v>910</v>
      </c>
      <c r="J1005" s="217" t="s">
        <v>1663</v>
      </c>
    </row>
    <row r="1006" spans="1:10" ht="12.75">
      <c r="A1006" s="220">
        <v>188801</v>
      </c>
      <c r="B1006" s="213" t="s">
        <v>214</v>
      </c>
      <c r="C1006" s="213">
        <v>4</v>
      </c>
      <c r="D1006" s="213">
        <v>4</v>
      </c>
      <c r="E1006" s="215"/>
      <c r="F1006" s="215"/>
      <c r="G1006" s="216"/>
      <c r="H1006" s="215">
        <v>188</v>
      </c>
      <c r="I1006" s="215">
        <v>801</v>
      </c>
      <c r="J1006" s="217" t="s">
        <v>1175</v>
      </c>
    </row>
    <row r="1007" spans="1:10" ht="12.75">
      <c r="A1007" s="220">
        <v>188901</v>
      </c>
      <c r="B1007" s="213" t="s">
        <v>1666</v>
      </c>
      <c r="C1007" s="213">
        <v>2</v>
      </c>
      <c r="D1007" s="213">
        <v>2</v>
      </c>
      <c r="E1007" s="215"/>
      <c r="F1007" s="215"/>
      <c r="G1007" s="216"/>
      <c r="H1007" s="215">
        <v>188</v>
      </c>
      <c r="I1007" s="215">
        <v>901</v>
      </c>
      <c r="J1007" s="217" t="s">
        <v>1665</v>
      </c>
    </row>
    <row r="1008" spans="1:10" ht="12.75">
      <c r="A1008" s="220">
        <v>188902</v>
      </c>
      <c r="B1008" s="213" t="s">
        <v>1668</v>
      </c>
      <c r="C1008" s="213">
        <v>1</v>
      </c>
      <c r="D1008" s="213">
        <v>1</v>
      </c>
      <c r="E1008" s="215"/>
      <c r="F1008" s="215"/>
      <c r="G1008" s="216"/>
      <c r="H1008" s="215">
        <v>188</v>
      </c>
      <c r="I1008" s="215">
        <v>902</v>
      </c>
      <c r="J1008" s="217" t="s">
        <v>1667</v>
      </c>
    </row>
    <row r="1009" spans="1:10" ht="12.75">
      <c r="A1009" s="220">
        <v>188903</v>
      </c>
      <c r="B1009" s="213" t="s">
        <v>2738</v>
      </c>
      <c r="C1009" s="213">
        <v>3</v>
      </c>
      <c r="D1009" s="213">
        <v>3</v>
      </c>
      <c r="E1009" s="215"/>
      <c r="F1009" s="215"/>
      <c r="G1009" s="216"/>
      <c r="H1009" s="215">
        <v>188</v>
      </c>
      <c r="I1009" s="215">
        <v>903</v>
      </c>
      <c r="J1009" s="217" t="s">
        <v>1669</v>
      </c>
    </row>
    <row r="1010" spans="1:10" ht="12.75">
      <c r="A1010" s="220">
        <v>188904</v>
      </c>
      <c r="B1010" s="213" t="s">
        <v>1671</v>
      </c>
      <c r="C1010" s="213">
        <v>3</v>
      </c>
      <c r="D1010" s="213">
        <v>3</v>
      </c>
      <c r="E1010" s="215"/>
      <c r="F1010" s="215"/>
      <c r="G1010" s="216"/>
      <c r="H1010" s="215">
        <v>188</v>
      </c>
      <c r="I1010" s="215">
        <v>904</v>
      </c>
      <c r="J1010" s="217" t="s">
        <v>1670</v>
      </c>
    </row>
    <row r="1011" spans="1:10" ht="12.75">
      <c r="A1011" s="220">
        <v>188950</v>
      </c>
      <c r="B1011" s="213" t="s">
        <v>215</v>
      </c>
      <c r="C1011" s="213">
        <v>4</v>
      </c>
      <c r="D1011" s="213">
        <v>4</v>
      </c>
      <c r="E1011" s="215"/>
      <c r="F1011" s="215"/>
      <c r="G1011" s="216"/>
      <c r="H1011" s="215">
        <v>188</v>
      </c>
      <c r="I1011" s="215">
        <v>950</v>
      </c>
      <c r="J1011" s="217" t="s">
        <v>1176</v>
      </c>
    </row>
    <row r="1012" spans="1:10" ht="12.75">
      <c r="A1012" s="220">
        <v>189901</v>
      </c>
      <c r="B1012" s="213" t="s">
        <v>1673</v>
      </c>
      <c r="C1012" s="213">
        <v>2</v>
      </c>
      <c r="D1012" s="213">
        <v>2</v>
      </c>
      <c r="E1012" s="215"/>
      <c r="F1012" s="215"/>
      <c r="G1012" s="216"/>
      <c r="H1012" s="215">
        <v>189</v>
      </c>
      <c r="I1012" s="215">
        <v>901</v>
      </c>
      <c r="J1012" s="217" t="s">
        <v>1672</v>
      </c>
    </row>
    <row r="1013" spans="1:10" ht="12.75">
      <c r="A1013" s="220">
        <v>189902</v>
      </c>
      <c r="B1013" s="213" t="s">
        <v>1675</v>
      </c>
      <c r="C1013" s="213">
        <v>1</v>
      </c>
      <c r="D1013" s="213">
        <v>1</v>
      </c>
      <c r="E1013" s="215"/>
      <c r="F1013" s="215"/>
      <c r="G1013" s="216"/>
      <c r="H1013" s="215">
        <v>189</v>
      </c>
      <c r="I1013" s="215">
        <v>902</v>
      </c>
      <c r="J1013" s="217" t="s">
        <v>1674</v>
      </c>
    </row>
    <row r="1014" spans="1:10" ht="12.75">
      <c r="A1014" s="220">
        <v>190903</v>
      </c>
      <c r="B1014" s="213" t="s">
        <v>1677</v>
      </c>
      <c r="C1014" s="213">
        <v>2</v>
      </c>
      <c r="D1014" s="213">
        <v>2</v>
      </c>
      <c r="E1014" s="215"/>
      <c r="F1014" s="215"/>
      <c r="G1014" s="216"/>
      <c r="H1014" s="215">
        <v>190</v>
      </c>
      <c r="I1014" s="215">
        <v>903</v>
      </c>
      <c r="J1014" s="217" t="s">
        <v>1676</v>
      </c>
    </row>
    <row r="1015" spans="1:10" ht="12.75">
      <c r="A1015" s="220">
        <v>191901</v>
      </c>
      <c r="B1015" s="213" t="s">
        <v>216</v>
      </c>
      <c r="C1015" s="213">
        <v>2</v>
      </c>
      <c r="D1015" s="213">
        <v>2</v>
      </c>
      <c r="E1015" s="215"/>
      <c r="F1015" s="215"/>
      <c r="G1015" s="216"/>
      <c r="H1015" s="215">
        <v>191</v>
      </c>
      <c r="I1015" s="215">
        <v>901</v>
      </c>
      <c r="J1015" s="217" t="s">
        <v>1678</v>
      </c>
    </row>
    <row r="1016" spans="1:10" ht="12.75">
      <c r="A1016" s="220">
        <v>192901</v>
      </c>
      <c r="B1016" s="213" t="s">
        <v>1681</v>
      </c>
      <c r="C1016" s="213">
        <v>3</v>
      </c>
      <c r="D1016" s="213">
        <v>3</v>
      </c>
      <c r="E1016" s="215"/>
      <c r="F1016" s="215"/>
      <c r="G1016" s="216"/>
      <c r="H1016" s="215">
        <v>192</v>
      </c>
      <c r="I1016" s="215">
        <v>901</v>
      </c>
      <c r="J1016" s="217" t="s">
        <v>1680</v>
      </c>
    </row>
    <row r="1017" spans="1:10" ht="12.75">
      <c r="A1017" s="220">
        <v>193801</v>
      </c>
      <c r="B1017" s="213" t="s">
        <v>217</v>
      </c>
      <c r="C1017" s="213">
        <v>4</v>
      </c>
      <c r="D1017" s="213">
        <v>4</v>
      </c>
      <c r="E1017" s="215"/>
      <c r="F1017" s="215"/>
      <c r="G1017" s="216"/>
      <c r="H1017" s="215">
        <v>193</v>
      </c>
      <c r="I1017" s="215">
        <v>801</v>
      </c>
      <c r="J1017" s="217" t="s">
        <v>1177</v>
      </c>
    </row>
    <row r="1018" spans="1:10" ht="12.75">
      <c r="A1018" s="220">
        <v>193902</v>
      </c>
      <c r="B1018" s="213" t="s">
        <v>1683</v>
      </c>
      <c r="C1018" s="213">
        <v>3</v>
      </c>
      <c r="D1018" s="213">
        <v>3</v>
      </c>
      <c r="E1018" s="215"/>
      <c r="F1018" s="215"/>
      <c r="G1018" s="216"/>
      <c r="H1018" s="215">
        <v>193</v>
      </c>
      <c r="I1018" s="215">
        <v>902</v>
      </c>
      <c r="J1018" s="217" t="s">
        <v>1682</v>
      </c>
    </row>
    <row r="1019" spans="1:10" ht="12.75">
      <c r="A1019" s="220">
        <v>194902</v>
      </c>
      <c r="B1019" s="213" t="s">
        <v>1685</v>
      </c>
      <c r="C1019" s="213">
        <v>1</v>
      </c>
      <c r="D1019" s="213">
        <v>1</v>
      </c>
      <c r="E1019" s="215"/>
      <c r="F1019" s="215"/>
      <c r="G1019" s="216"/>
      <c r="H1019" s="215">
        <v>194</v>
      </c>
      <c r="I1019" s="215">
        <v>902</v>
      </c>
      <c r="J1019" s="217" t="s">
        <v>1684</v>
      </c>
    </row>
    <row r="1020" spans="1:10" ht="12.75">
      <c r="A1020" s="220">
        <v>194903</v>
      </c>
      <c r="B1020" s="213" t="s">
        <v>1687</v>
      </c>
      <c r="C1020" s="213">
        <v>2</v>
      </c>
      <c r="D1020" s="213">
        <v>2</v>
      </c>
      <c r="E1020" s="215"/>
      <c r="F1020" s="215"/>
      <c r="G1020" s="216"/>
      <c r="H1020" s="215">
        <v>194</v>
      </c>
      <c r="I1020" s="215">
        <v>903</v>
      </c>
      <c r="J1020" s="217" t="s">
        <v>1686</v>
      </c>
    </row>
    <row r="1021" spans="1:10" ht="12.75">
      <c r="A1021" s="220">
        <v>194904</v>
      </c>
      <c r="B1021" s="213" t="s">
        <v>1689</v>
      </c>
      <c r="C1021" s="213">
        <v>2</v>
      </c>
      <c r="D1021" s="213">
        <v>2</v>
      </c>
      <c r="E1021" s="215"/>
      <c r="F1021" s="215"/>
      <c r="G1021" s="216"/>
      <c r="H1021" s="215">
        <v>194</v>
      </c>
      <c r="I1021" s="215">
        <v>904</v>
      </c>
      <c r="J1021" s="217" t="s">
        <v>1688</v>
      </c>
    </row>
    <row r="1022" spans="1:10" ht="12.75">
      <c r="A1022" s="220">
        <v>194905</v>
      </c>
      <c r="B1022" s="213" t="s">
        <v>1691</v>
      </c>
      <c r="C1022" s="213">
        <v>1</v>
      </c>
      <c r="D1022" s="213">
        <v>1</v>
      </c>
      <c r="E1022" s="215"/>
      <c r="F1022" s="215"/>
      <c r="G1022" s="216"/>
      <c r="H1022" s="215">
        <v>194</v>
      </c>
      <c r="I1022" s="215">
        <v>905</v>
      </c>
      <c r="J1022" s="217" t="s">
        <v>1690</v>
      </c>
    </row>
    <row r="1023" spans="1:10" ht="12.75">
      <c r="A1023" s="220">
        <v>195901</v>
      </c>
      <c r="B1023" s="213" t="s">
        <v>1693</v>
      </c>
      <c r="C1023" s="213">
        <v>2</v>
      </c>
      <c r="D1023" s="213">
        <v>3</v>
      </c>
      <c r="E1023" s="215"/>
      <c r="F1023" s="215"/>
      <c r="G1023" s="216"/>
      <c r="H1023" s="215">
        <v>195</v>
      </c>
      <c r="I1023" s="215">
        <v>901</v>
      </c>
      <c r="J1023" s="217" t="s">
        <v>1692</v>
      </c>
    </row>
    <row r="1024" spans="1:10" ht="12.75">
      <c r="A1024" s="220">
        <v>195902</v>
      </c>
      <c r="B1024" s="213" t="s">
        <v>1695</v>
      </c>
      <c r="C1024" s="213">
        <v>2</v>
      </c>
      <c r="D1024" s="213">
        <v>2</v>
      </c>
      <c r="E1024" s="215"/>
      <c r="F1024" s="215"/>
      <c r="G1024" s="216"/>
      <c r="H1024" s="215">
        <v>195</v>
      </c>
      <c r="I1024" s="215">
        <v>902</v>
      </c>
      <c r="J1024" s="217" t="s">
        <v>1694</v>
      </c>
    </row>
    <row r="1025" spans="1:10" ht="12.75">
      <c r="A1025" s="220">
        <v>196901</v>
      </c>
      <c r="B1025" s="213" t="s">
        <v>1697</v>
      </c>
      <c r="C1025" s="213">
        <v>3</v>
      </c>
      <c r="D1025" s="213">
        <v>3</v>
      </c>
      <c r="E1025" s="215"/>
      <c r="F1025" s="215"/>
      <c r="G1025" s="216"/>
      <c r="H1025" s="215">
        <v>196</v>
      </c>
      <c r="I1025" s="215">
        <v>901</v>
      </c>
      <c r="J1025" s="217" t="s">
        <v>1696</v>
      </c>
    </row>
    <row r="1026" spans="1:10" ht="12.75">
      <c r="A1026" s="220">
        <v>196902</v>
      </c>
      <c r="B1026" s="213" t="s">
        <v>1699</v>
      </c>
      <c r="C1026" s="213">
        <v>2</v>
      </c>
      <c r="D1026" s="213">
        <v>2</v>
      </c>
      <c r="E1026" s="215"/>
      <c r="F1026" s="215"/>
      <c r="G1026" s="216"/>
      <c r="H1026" s="215">
        <v>196</v>
      </c>
      <c r="I1026" s="215">
        <v>902</v>
      </c>
      <c r="J1026" s="217" t="s">
        <v>1698</v>
      </c>
    </row>
    <row r="1027" spans="1:10" ht="12.75">
      <c r="A1027" s="220">
        <v>196903</v>
      </c>
      <c r="B1027" s="213" t="s">
        <v>1701</v>
      </c>
      <c r="C1027" s="213">
        <v>3</v>
      </c>
      <c r="D1027" s="213">
        <v>3</v>
      </c>
      <c r="E1027" s="215"/>
      <c r="F1027" s="215"/>
      <c r="G1027" s="216"/>
      <c r="H1027" s="215">
        <v>196</v>
      </c>
      <c r="I1027" s="215">
        <v>903</v>
      </c>
      <c r="J1027" s="217" t="s">
        <v>1700</v>
      </c>
    </row>
    <row r="1028" spans="1:10" ht="12.75">
      <c r="A1028" s="220">
        <v>197902</v>
      </c>
      <c r="B1028" s="213" t="s">
        <v>1703</v>
      </c>
      <c r="C1028" s="213">
        <v>3</v>
      </c>
      <c r="D1028" s="213">
        <v>3</v>
      </c>
      <c r="E1028" s="215"/>
      <c r="F1028" s="215"/>
      <c r="G1028" s="216"/>
      <c r="H1028" s="215">
        <v>197</v>
      </c>
      <c r="I1028" s="215">
        <v>902</v>
      </c>
      <c r="J1028" s="217" t="s">
        <v>1702</v>
      </c>
    </row>
    <row r="1029" spans="1:10" ht="12.75">
      <c r="A1029" s="220">
        <v>198901</v>
      </c>
      <c r="B1029" s="213" t="s">
        <v>1705</v>
      </c>
      <c r="C1029" s="213">
        <v>3</v>
      </c>
      <c r="D1029" s="213">
        <v>3</v>
      </c>
      <c r="E1029" s="215"/>
      <c r="F1029" s="215"/>
      <c r="G1029" s="216"/>
      <c r="H1029" s="215">
        <v>198</v>
      </c>
      <c r="I1029" s="215">
        <v>901</v>
      </c>
      <c r="J1029" s="217" t="s">
        <v>1704</v>
      </c>
    </row>
    <row r="1030" spans="1:10" ht="12.75">
      <c r="A1030" s="220">
        <v>198902</v>
      </c>
      <c r="B1030" s="213" t="s">
        <v>1707</v>
      </c>
      <c r="C1030" s="213">
        <v>2</v>
      </c>
      <c r="D1030" s="213">
        <v>2</v>
      </c>
      <c r="E1030" s="215"/>
      <c r="F1030" s="215"/>
      <c r="G1030" s="216"/>
      <c r="H1030" s="215">
        <v>198</v>
      </c>
      <c r="I1030" s="215">
        <v>902</v>
      </c>
      <c r="J1030" s="217" t="s">
        <v>1706</v>
      </c>
    </row>
    <row r="1031" spans="1:10" ht="12.75">
      <c r="A1031" s="220">
        <v>198903</v>
      </c>
      <c r="B1031" s="213" t="s">
        <v>1709</v>
      </c>
      <c r="C1031" s="213">
        <v>3</v>
      </c>
      <c r="D1031" s="213">
        <v>3</v>
      </c>
      <c r="E1031" s="215"/>
      <c r="F1031" s="215"/>
      <c r="G1031" s="216"/>
      <c r="H1031" s="215">
        <v>198</v>
      </c>
      <c r="I1031" s="215">
        <v>903</v>
      </c>
      <c r="J1031" s="217" t="s">
        <v>1708</v>
      </c>
    </row>
    <row r="1032" spans="1:10" ht="12.75">
      <c r="A1032" s="220">
        <v>198905</v>
      </c>
      <c r="B1032" s="213" t="s">
        <v>1711</v>
      </c>
      <c r="C1032" s="213">
        <v>2</v>
      </c>
      <c r="D1032" s="213">
        <v>2</v>
      </c>
      <c r="E1032" s="215"/>
      <c r="F1032" s="215"/>
      <c r="G1032" s="216"/>
      <c r="H1032" s="215">
        <v>198</v>
      </c>
      <c r="I1032" s="215">
        <v>905</v>
      </c>
      <c r="J1032" s="217" t="s">
        <v>1710</v>
      </c>
    </row>
    <row r="1033" spans="1:10" ht="12.75">
      <c r="A1033" s="220">
        <v>198906</v>
      </c>
      <c r="B1033" s="213" t="s">
        <v>1713</v>
      </c>
      <c r="C1033" s="213">
        <v>1</v>
      </c>
      <c r="D1033" s="213">
        <v>1</v>
      </c>
      <c r="E1033" s="215"/>
      <c r="F1033" s="215"/>
      <c r="G1033" s="216"/>
      <c r="H1033" s="215">
        <v>198</v>
      </c>
      <c r="I1033" s="215">
        <v>906</v>
      </c>
      <c r="J1033" s="217" t="s">
        <v>1712</v>
      </c>
    </row>
    <row r="1034" spans="1:10" ht="12.75">
      <c r="A1034" s="220">
        <v>199901</v>
      </c>
      <c r="B1034" s="213" t="s">
        <v>1715</v>
      </c>
      <c r="C1034" s="213">
        <v>3</v>
      </c>
      <c r="D1034" s="213">
        <v>3</v>
      </c>
      <c r="E1034" s="215"/>
      <c r="F1034" s="215"/>
      <c r="G1034" s="216"/>
      <c r="H1034" s="215">
        <v>199</v>
      </c>
      <c r="I1034" s="215">
        <v>901</v>
      </c>
      <c r="J1034" s="217" t="s">
        <v>1714</v>
      </c>
    </row>
    <row r="1035" spans="1:10" ht="12.75">
      <c r="A1035" s="220">
        <v>199902</v>
      </c>
      <c r="B1035" s="213" t="s">
        <v>1717</v>
      </c>
      <c r="C1035" s="213">
        <v>2</v>
      </c>
      <c r="D1035" s="213">
        <v>2</v>
      </c>
      <c r="E1035" s="215"/>
      <c r="F1035" s="215"/>
      <c r="G1035" s="216"/>
      <c r="H1035" s="215">
        <v>199</v>
      </c>
      <c r="I1035" s="215">
        <v>902</v>
      </c>
      <c r="J1035" s="217" t="s">
        <v>1716</v>
      </c>
    </row>
    <row r="1036" spans="1:10" ht="12.75">
      <c r="A1036" s="220">
        <v>200901</v>
      </c>
      <c r="B1036" s="213" t="s">
        <v>1719</v>
      </c>
      <c r="C1036" s="213">
        <v>2</v>
      </c>
      <c r="D1036" s="213">
        <v>2</v>
      </c>
      <c r="E1036" s="215"/>
      <c r="F1036" s="215"/>
      <c r="G1036" s="216"/>
      <c r="H1036" s="215">
        <v>200</v>
      </c>
      <c r="I1036" s="215">
        <v>901</v>
      </c>
      <c r="J1036" s="217" t="s">
        <v>1718</v>
      </c>
    </row>
    <row r="1037" spans="1:10" ht="12.75">
      <c r="A1037" s="220">
        <v>200902</v>
      </c>
      <c r="B1037" s="213" t="s">
        <v>1721</v>
      </c>
      <c r="C1037" s="213">
        <v>1</v>
      </c>
      <c r="D1037" s="213">
        <v>1</v>
      </c>
      <c r="E1037" s="215"/>
      <c r="F1037" s="215"/>
      <c r="G1037" s="216"/>
      <c r="H1037" s="215">
        <v>200</v>
      </c>
      <c r="I1037" s="215">
        <v>902</v>
      </c>
      <c r="J1037" s="217" t="s">
        <v>1720</v>
      </c>
    </row>
    <row r="1038" spans="1:10" ht="12.75">
      <c r="A1038" s="220">
        <v>200904</v>
      </c>
      <c r="B1038" s="213" t="s">
        <v>218</v>
      </c>
      <c r="C1038" s="213">
        <v>2</v>
      </c>
      <c r="D1038" s="213">
        <v>2</v>
      </c>
      <c r="E1038" s="215"/>
      <c r="F1038" s="215"/>
      <c r="G1038" s="216"/>
      <c r="H1038" s="215">
        <v>200</v>
      </c>
      <c r="I1038" s="215">
        <v>904</v>
      </c>
      <c r="J1038" s="217" t="s">
        <v>1722</v>
      </c>
    </row>
    <row r="1039" spans="1:10" ht="12.75">
      <c r="A1039" s="220">
        <v>200906</v>
      </c>
      <c r="B1039" s="213" t="s">
        <v>1725</v>
      </c>
      <c r="C1039" s="213">
        <v>1</v>
      </c>
      <c r="D1039" s="213">
        <v>1</v>
      </c>
      <c r="E1039" s="215"/>
      <c r="F1039" s="215"/>
      <c r="G1039" s="216"/>
      <c r="H1039" s="215">
        <v>200</v>
      </c>
      <c r="I1039" s="215">
        <v>906</v>
      </c>
      <c r="J1039" s="217" t="s">
        <v>1724</v>
      </c>
    </row>
    <row r="1040" spans="1:10" ht="12.75">
      <c r="A1040" s="220">
        <v>201902</v>
      </c>
      <c r="B1040" s="213" t="s">
        <v>1727</v>
      </c>
      <c r="C1040" s="213">
        <v>3</v>
      </c>
      <c r="D1040" s="213">
        <v>3</v>
      </c>
      <c r="E1040" s="215"/>
      <c r="F1040" s="215"/>
      <c r="G1040" s="216"/>
      <c r="H1040" s="215">
        <v>201</v>
      </c>
      <c r="I1040" s="215">
        <v>902</v>
      </c>
      <c r="J1040" s="217" t="s">
        <v>1726</v>
      </c>
    </row>
    <row r="1041" spans="1:10" ht="12.75">
      <c r="A1041" s="220">
        <v>201903</v>
      </c>
      <c r="B1041" s="213" t="s">
        <v>1729</v>
      </c>
      <c r="C1041" s="213">
        <v>3</v>
      </c>
      <c r="D1041" s="213">
        <v>3</v>
      </c>
      <c r="E1041" s="215"/>
      <c r="F1041" s="215"/>
      <c r="G1041" s="216"/>
      <c r="H1041" s="215">
        <v>201</v>
      </c>
      <c r="I1041" s="215">
        <v>903</v>
      </c>
      <c r="J1041" s="217" t="s">
        <v>1728</v>
      </c>
    </row>
    <row r="1042" spans="1:10" ht="12.75">
      <c r="A1042" s="220">
        <v>201904</v>
      </c>
      <c r="B1042" s="213" t="s">
        <v>1731</v>
      </c>
      <c r="C1042" s="213">
        <v>1</v>
      </c>
      <c r="D1042" s="213">
        <v>1</v>
      </c>
      <c r="E1042" s="215"/>
      <c r="F1042" s="215"/>
      <c r="G1042" s="216"/>
      <c r="H1042" s="215">
        <v>201</v>
      </c>
      <c r="I1042" s="215">
        <v>904</v>
      </c>
      <c r="J1042" s="217" t="s">
        <v>1730</v>
      </c>
    </row>
    <row r="1043" spans="1:10" ht="12.75">
      <c r="A1043" s="220">
        <v>201907</v>
      </c>
      <c r="B1043" s="213" t="s">
        <v>1733</v>
      </c>
      <c r="C1043" s="213">
        <v>1</v>
      </c>
      <c r="D1043" s="213">
        <v>1</v>
      </c>
      <c r="E1043" s="215"/>
      <c r="F1043" s="215"/>
      <c r="G1043" s="216"/>
      <c r="H1043" s="215">
        <v>201</v>
      </c>
      <c r="I1043" s="215">
        <v>907</v>
      </c>
      <c r="J1043" s="217" t="s">
        <v>1732</v>
      </c>
    </row>
    <row r="1044" spans="1:10" ht="12.75">
      <c r="A1044" s="220">
        <v>201908</v>
      </c>
      <c r="B1044" s="213" t="s">
        <v>1735</v>
      </c>
      <c r="C1044" s="213">
        <v>1</v>
      </c>
      <c r="D1044" s="213">
        <v>1</v>
      </c>
      <c r="E1044" s="215"/>
      <c r="F1044" s="215"/>
      <c r="G1044" s="216"/>
      <c r="H1044" s="215">
        <v>201</v>
      </c>
      <c r="I1044" s="215">
        <v>908</v>
      </c>
      <c r="J1044" s="217" t="s">
        <v>1734</v>
      </c>
    </row>
    <row r="1045" spans="1:10" ht="12.75">
      <c r="A1045" s="220">
        <v>201910</v>
      </c>
      <c r="B1045" s="213" t="s">
        <v>1737</v>
      </c>
      <c r="C1045" s="213">
        <v>3</v>
      </c>
      <c r="D1045" s="213">
        <v>3</v>
      </c>
      <c r="E1045" s="215"/>
      <c r="F1045" s="215"/>
      <c r="G1045" s="216"/>
      <c r="H1045" s="215">
        <v>201</v>
      </c>
      <c r="I1045" s="215">
        <v>910</v>
      </c>
      <c r="J1045" s="217" t="s">
        <v>1736</v>
      </c>
    </row>
    <row r="1046" spans="1:10" ht="12.75">
      <c r="A1046" s="220">
        <v>201913</v>
      </c>
      <c r="B1046" s="213" t="s">
        <v>1739</v>
      </c>
      <c r="C1046" s="213">
        <v>1</v>
      </c>
      <c r="D1046" s="213">
        <v>1</v>
      </c>
      <c r="E1046" s="215"/>
      <c r="F1046" s="215"/>
      <c r="G1046" s="216"/>
      <c r="H1046" s="215">
        <v>201</v>
      </c>
      <c r="I1046" s="215">
        <v>913</v>
      </c>
      <c r="J1046" s="217" t="s">
        <v>1738</v>
      </c>
    </row>
    <row r="1047" spans="1:10" ht="12.75">
      <c r="A1047" s="220">
        <v>201914</v>
      </c>
      <c r="B1047" s="213" t="s">
        <v>1741</v>
      </c>
      <c r="C1047" s="213">
        <v>3</v>
      </c>
      <c r="D1047" s="213">
        <v>3</v>
      </c>
      <c r="E1047" s="215"/>
      <c r="F1047" s="215"/>
      <c r="G1047" s="216"/>
      <c r="H1047" s="215">
        <v>201</v>
      </c>
      <c r="I1047" s="215">
        <v>914</v>
      </c>
      <c r="J1047" s="217" t="s">
        <v>1740</v>
      </c>
    </row>
    <row r="1048" spans="1:10" ht="12.75">
      <c r="A1048" s="220">
        <v>202903</v>
      </c>
      <c r="B1048" s="213" t="s">
        <v>1743</v>
      </c>
      <c r="C1048" s="213">
        <v>2</v>
      </c>
      <c r="D1048" s="213">
        <v>2</v>
      </c>
      <c r="E1048" s="215"/>
      <c r="F1048" s="215"/>
      <c r="G1048" s="216"/>
      <c r="H1048" s="215">
        <v>202</v>
      </c>
      <c r="I1048" s="215">
        <v>903</v>
      </c>
      <c r="J1048" s="217" t="s">
        <v>1742</v>
      </c>
    </row>
    <row r="1049" spans="1:10" ht="12.75">
      <c r="A1049" s="220">
        <v>202905</v>
      </c>
      <c r="B1049" s="213" t="s">
        <v>1745</v>
      </c>
      <c r="C1049" s="213">
        <v>2</v>
      </c>
      <c r="D1049" s="213">
        <v>2</v>
      </c>
      <c r="E1049" s="215"/>
      <c r="F1049" s="215"/>
      <c r="G1049" s="216"/>
      <c r="H1049" s="215">
        <v>202</v>
      </c>
      <c r="I1049" s="215">
        <v>905</v>
      </c>
      <c r="J1049" s="217" t="s">
        <v>1744</v>
      </c>
    </row>
    <row r="1050" spans="1:10" ht="12.75">
      <c r="A1050" s="220">
        <v>203901</v>
      </c>
      <c r="B1050" s="213" t="s">
        <v>1747</v>
      </c>
      <c r="C1050" s="213">
        <v>2</v>
      </c>
      <c r="D1050" s="213">
        <v>1</v>
      </c>
      <c r="E1050" s="215"/>
      <c r="F1050" s="215"/>
      <c r="G1050" s="216"/>
      <c r="H1050" s="215">
        <v>203</v>
      </c>
      <c r="I1050" s="215">
        <v>901</v>
      </c>
      <c r="J1050" s="217" t="s">
        <v>1746</v>
      </c>
    </row>
    <row r="1051" spans="1:10" ht="12.75">
      <c r="A1051" s="220">
        <v>203902</v>
      </c>
      <c r="B1051" s="213" t="s">
        <v>1749</v>
      </c>
      <c r="C1051" s="213">
        <v>1</v>
      </c>
      <c r="D1051" s="213">
        <v>1</v>
      </c>
      <c r="E1051" s="215"/>
      <c r="F1051" s="215"/>
      <c r="G1051" s="216"/>
      <c r="H1051" s="215">
        <v>203</v>
      </c>
      <c r="I1051" s="215">
        <v>902</v>
      </c>
      <c r="J1051" s="217" t="s">
        <v>1748</v>
      </c>
    </row>
    <row r="1052" spans="1:10" ht="12.75">
      <c r="A1052" s="220">
        <v>204901</v>
      </c>
      <c r="B1052" s="213" t="s">
        <v>219</v>
      </c>
      <c r="C1052" s="213">
        <v>3</v>
      </c>
      <c r="D1052" s="213">
        <v>3</v>
      </c>
      <c r="E1052" s="215"/>
      <c r="F1052" s="215"/>
      <c r="G1052" s="216"/>
      <c r="H1052" s="215">
        <v>204</v>
      </c>
      <c r="I1052" s="215">
        <v>901</v>
      </c>
      <c r="J1052" s="217" t="s">
        <v>1750</v>
      </c>
    </row>
    <row r="1053" spans="1:10" ht="12.75">
      <c r="A1053" s="220">
        <v>204904</v>
      </c>
      <c r="B1053" s="213" t="s">
        <v>1753</v>
      </c>
      <c r="C1053" s="213">
        <v>1</v>
      </c>
      <c r="D1053" s="213">
        <v>1</v>
      </c>
      <c r="E1053" s="215"/>
      <c r="F1053" s="215"/>
      <c r="G1053" s="216"/>
      <c r="H1053" s="215">
        <v>204</v>
      </c>
      <c r="I1053" s="215">
        <v>904</v>
      </c>
      <c r="J1053" s="217" t="s">
        <v>1752</v>
      </c>
    </row>
    <row r="1054" spans="1:10" ht="12.75">
      <c r="A1054" s="220">
        <v>205901</v>
      </c>
      <c r="B1054" s="213" t="s">
        <v>1755</v>
      </c>
      <c r="C1054" s="213">
        <v>2</v>
      </c>
      <c r="D1054" s="213">
        <v>2</v>
      </c>
      <c r="E1054" s="215"/>
      <c r="F1054" s="215"/>
      <c r="G1054" s="216"/>
      <c r="H1054" s="215">
        <v>205</v>
      </c>
      <c r="I1054" s="215">
        <v>901</v>
      </c>
      <c r="J1054" s="217" t="s">
        <v>1754</v>
      </c>
    </row>
    <row r="1055" spans="1:10" ht="12.75">
      <c r="A1055" s="220">
        <v>205902</v>
      </c>
      <c r="B1055" s="213" t="s">
        <v>1757</v>
      </c>
      <c r="C1055" s="213">
        <v>2</v>
      </c>
      <c r="D1055" s="213">
        <v>2</v>
      </c>
      <c r="E1055" s="215"/>
      <c r="F1055" s="215"/>
      <c r="G1055" s="216"/>
      <c r="H1055" s="215">
        <v>205</v>
      </c>
      <c r="I1055" s="215">
        <v>902</v>
      </c>
      <c r="J1055" s="217" t="s">
        <v>1756</v>
      </c>
    </row>
    <row r="1056" spans="1:10" ht="12.75">
      <c r="A1056" s="220">
        <v>205903</v>
      </c>
      <c r="B1056" s="213" t="s">
        <v>1759</v>
      </c>
      <c r="C1056" s="213">
        <v>3</v>
      </c>
      <c r="D1056" s="213">
        <v>3</v>
      </c>
      <c r="E1056" s="215"/>
      <c r="F1056" s="215"/>
      <c r="G1056" s="216"/>
      <c r="H1056" s="215">
        <v>205</v>
      </c>
      <c r="I1056" s="215">
        <v>903</v>
      </c>
      <c r="J1056" s="217" t="s">
        <v>1758</v>
      </c>
    </row>
    <row r="1057" spans="1:10" ht="12.75">
      <c r="A1057" s="220">
        <v>205904</v>
      </c>
      <c r="B1057" s="213" t="s">
        <v>1761</v>
      </c>
      <c r="C1057" s="213">
        <v>1</v>
      </c>
      <c r="D1057" s="213">
        <v>1</v>
      </c>
      <c r="E1057" s="215"/>
      <c r="F1057" s="215"/>
      <c r="G1057" s="216"/>
      <c r="H1057" s="215">
        <v>205</v>
      </c>
      <c r="I1057" s="215">
        <v>904</v>
      </c>
      <c r="J1057" s="217" t="s">
        <v>1760</v>
      </c>
    </row>
    <row r="1058" spans="1:10" ht="12.75">
      <c r="A1058" s="220">
        <v>205905</v>
      </c>
      <c r="B1058" s="213" t="s">
        <v>1763</v>
      </c>
      <c r="C1058" s="213">
        <v>2</v>
      </c>
      <c r="D1058" s="213">
        <v>2</v>
      </c>
      <c r="E1058" s="215"/>
      <c r="F1058" s="215"/>
      <c r="G1058" s="216"/>
      <c r="H1058" s="215">
        <v>205</v>
      </c>
      <c r="I1058" s="215">
        <v>905</v>
      </c>
      <c r="J1058" s="217" t="s">
        <v>1762</v>
      </c>
    </row>
    <row r="1059" spans="1:10" ht="12.75">
      <c r="A1059" s="220">
        <v>205906</v>
      </c>
      <c r="B1059" s="213" t="s">
        <v>1765</v>
      </c>
      <c r="C1059" s="213">
        <v>1</v>
      </c>
      <c r="D1059" s="213">
        <v>1</v>
      </c>
      <c r="E1059" s="215"/>
      <c r="F1059" s="215"/>
      <c r="G1059" s="216"/>
      <c r="H1059" s="215">
        <v>205</v>
      </c>
      <c r="I1059" s="215">
        <v>906</v>
      </c>
      <c r="J1059" s="217" t="s">
        <v>1764</v>
      </c>
    </row>
    <row r="1060" spans="1:10" ht="12.75">
      <c r="A1060" s="220">
        <v>205907</v>
      </c>
      <c r="B1060" s="213" t="s">
        <v>1767</v>
      </c>
      <c r="C1060" s="213">
        <v>2</v>
      </c>
      <c r="D1060" s="213">
        <v>2</v>
      </c>
      <c r="E1060" s="215"/>
      <c r="F1060" s="215"/>
      <c r="G1060" s="216"/>
      <c r="H1060" s="215">
        <v>205</v>
      </c>
      <c r="I1060" s="215">
        <v>907</v>
      </c>
      <c r="J1060" s="217" t="s">
        <v>1766</v>
      </c>
    </row>
    <row r="1061" spans="1:10" ht="12.75">
      <c r="A1061" s="220">
        <v>206901</v>
      </c>
      <c r="B1061" s="213" t="s">
        <v>1769</v>
      </c>
      <c r="C1061" s="213">
        <v>2</v>
      </c>
      <c r="D1061" s="213">
        <v>2</v>
      </c>
      <c r="E1061" s="215"/>
      <c r="F1061" s="215"/>
      <c r="G1061" s="216"/>
      <c r="H1061" s="215">
        <v>206</v>
      </c>
      <c r="I1061" s="215">
        <v>901</v>
      </c>
      <c r="J1061" s="217" t="s">
        <v>1768</v>
      </c>
    </row>
    <row r="1062" spans="1:10" ht="12.75">
      <c r="A1062" s="220">
        <v>206902</v>
      </c>
      <c r="B1062" s="213" t="s">
        <v>1771</v>
      </c>
      <c r="C1062" s="213">
        <v>2</v>
      </c>
      <c r="D1062" s="213">
        <v>2</v>
      </c>
      <c r="E1062" s="215"/>
      <c r="F1062" s="215"/>
      <c r="G1062" s="216"/>
      <c r="H1062" s="215">
        <v>206</v>
      </c>
      <c r="I1062" s="215">
        <v>902</v>
      </c>
      <c r="J1062" s="217" t="s">
        <v>1770</v>
      </c>
    </row>
    <row r="1063" spans="1:10" ht="12.75">
      <c r="A1063" s="220">
        <v>206903</v>
      </c>
      <c r="B1063" s="213" t="s">
        <v>1773</v>
      </c>
      <c r="C1063" s="213">
        <v>2</v>
      </c>
      <c r="D1063" s="213">
        <v>2</v>
      </c>
      <c r="E1063" s="215"/>
      <c r="F1063" s="215"/>
      <c r="G1063" s="216"/>
      <c r="H1063" s="215">
        <v>206</v>
      </c>
      <c r="I1063" s="215">
        <v>903</v>
      </c>
      <c r="J1063" s="217" t="s">
        <v>1772</v>
      </c>
    </row>
    <row r="1064" spans="1:10" ht="12.75">
      <c r="A1064" s="220">
        <v>206904</v>
      </c>
      <c r="B1064" s="213" t="s">
        <v>939</v>
      </c>
      <c r="C1064" s="213">
        <v>1</v>
      </c>
      <c r="D1064" s="213">
        <v>1</v>
      </c>
      <c r="E1064" s="215"/>
      <c r="F1064" s="215"/>
      <c r="G1064" s="216"/>
      <c r="H1064" s="215">
        <v>206</v>
      </c>
      <c r="I1064" s="215">
        <v>904</v>
      </c>
      <c r="J1064" s="217" t="s">
        <v>1178</v>
      </c>
    </row>
    <row r="1065" spans="1:10" ht="12.75">
      <c r="A1065" s="220">
        <v>207901</v>
      </c>
      <c r="B1065" s="213" t="s">
        <v>1775</v>
      </c>
      <c r="C1065" s="213">
        <v>3</v>
      </c>
      <c r="D1065" s="213">
        <v>3</v>
      </c>
      <c r="E1065" s="215"/>
      <c r="F1065" s="215"/>
      <c r="G1065" s="216"/>
      <c r="H1065" s="215">
        <v>207</v>
      </c>
      <c r="I1065" s="215">
        <v>901</v>
      </c>
      <c r="J1065" s="217" t="s">
        <v>1774</v>
      </c>
    </row>
    <row r="1066" spans="1:10" ht="12.75">
      <c r="A1066" s="220">
        <v>208901</v>
      </c>
      <c r="B1066" s="213" t="s">
        <v>1777</v>
      </c>
      <c r="C1066" s="213">
        <v>2</v>
      </c>
      <c r="D1066" s="213">
        <v>2</v>
      </c>
      <c r="E1066" s="215"/>
      <c r="F1066" s="215"/>
      <c r="G1066" s="216"/>
      <c r="H1066" s="215">
        <v>208</v>
      </c>
      <c r="I1066" s="215">
        <v>901</v>
      </c>
      <c r="J1066" s="217" t="s">
        <v>1776</v>
      </c>
    </row>
    <row r="1067" spans="1:10" ht="12.75">
      <c r="A1067" s="220">
        <v>208902</v>
      </c>
      <c r="B1067" s="213" t="s">
        <v>1779</v>
      </c>
      <c r="C1067" s="213">
        <v>3</v>
      </c>
      <c r="D1067" s="213">
        <v>3</v>
      </c>
      <c r="E1067" s="215"/>
      <c r="F1067" s="215"/>
      <c r="G1067" s="216"/>
      <c r="H1067" s="215">
        <v>208</v>
      </c>
      <c r="I1067" s="215">
        <v>902</v>
      </c>
      <c r="J1067" s="217" t="s">
        <v>1778</v>
      </c>
    </row>
    <row r="1068" spans="1:10" ht="12.75">
      <c r="A1068" s="220">
        <v>208903</v>
      </c>
      <c r="B1068" s="213" t="s">
        <v>1781</v>
      </c>
      <c r="C1068" s="213">
        <v>3</v>
      </c>
      <c r="D1068" s="213">
        <v>3</v>
      </c>
      <c r="E1068" s="215"/>
      <c r="F1068" s="215"/>
      <c r="G1068" s="216"/>
      <c r="H1068" s="215">
        <v>208</v>
      </c>
      <c r="I1068" s="215">
        <v>903</v>
      </c>
      <c r="J1068" s="217" t="s">
        <v>1780</v>
      </c>
    </row>
    <row r="1069" spans="1:10" ht="12.75">
      <c r="A1069" s="220">
        <v>209901</v>
      </c>
      <c r="B1069" s="213" t="s">
        <v>1783</v>
      </c>
      <c r="C1069" s="213">
        <v>2</v>
      </c>
      <c r="D1069" s="213">
        <v>3</v>
      </c>
      <c r="E1069" s="215"/>
      <c r="F1069" s="215"/>
      <c r="G1069" s="216"/>
      <c r="H1069" s="215">
        <v>209</v>
      </c>
      <c r="I1069" s="215">
        <v>901</v>
      </c>
      <c r="J1069" s="217" t="s">
        <v>1782</v>
      </c>
    </row>
    <row r="1070" spans="1:10" ht="12.75">
      <c r="A1070" s="220">
        <v>209902</v>
      </c>
      <c r="B1070" s="213" t="s">
        <v>1785</v>
      </c>
      <c r="C1070" s="213">
        <v>3</v>
      </c>
      <c r="D1070" s="213">
        <v>3</v>
      </c>
      <c r="E1070" s="215"/>
      <c r="F1070" s="215"/>
      <c r="G1070" s="216"/>
      <c r="H1070" s="215">
        <v>209</v>
      </c>
      <c r="I1070" s="215">
        <v>902</v>
      </c>
      <c r="J1070" s="217" t="s">
        <v>1784</v>
      </c>
    </row>
    <row r="1071" spans="1:10" ht="12.75">
      <c r="A1071" s="220">
        <v>210901</v>
      </c>
      <c r="B1071" s="213" t="s">
        <v>1787</v>
      </c>
      <c r="C1071" s="213">
        <v>1</v>
      </c>
      <c r="D1071" s="213">
        <v>1</v>
      </c>
      <c r="E1071" s="215"/>
      <c r="F1071" s="215"/>
      <c r="G1071" s="216"/>
      <c r="H1071" s="215">
        <v>210</v>
      </c>
      <c r="I1071" s="215">
        <v>901</v>
      </c>
      <c r="J1071" s="217" t="s">
        <v>1786</v>
      </c>
    </row>
    <row r="1072" spans="1:10" ht="12.75">
      <c r="A1072" s="220">
        <v>210902</v>
      </c>
      <c r="B1072" s="213" t="s">
        <v>1789</v>
      </c>
      <c r="C1072" s="213">
        <v>3</v>
      </c>
      <c r="D1072" s="213">
        <v>3</v>
      </c>
      <c r="E1072" s="215"/>
      <c r="F1072" s="215"/>
      <c r="G1072" s="216"/>
      <c r="H1072" s="215">
        <v>210</v>
      </c>
      <c r="I1072" s="215">
        <v>902</v>
      </c>
      <c r="J1072" s="217" t="s">
        <v>1788</v>
      </c>
    </row>
    <row r="1073" spans="1:10" ht="12.75">
      <c r="A1073" s="220">
        <v>210903</v>
      </c>
      <c r="B1073" s="213" t="s">
        <v>1791</v>
      </c>
      <c r="C1073" s="213">
        <v>2</v>
      </c>
      <c r="D1073" s="213">
        <v>2</v>
      </c>
      <c r="E1073" s="215"/>
      <c r="F1073" s="215"/>
      <c r="G1073" s="216"/>
      <c r="H1073" s="215">
        <v>210</v>
      </c>
      <c r="I1073" s="215">
        <v>903</v>
      </c>
      <c r="J1073" s="217" t="s">
        <v>1790</v>
      </c>
    </row>
    <row r="1074" spans="1:10" ht="12.75">
      <c r="A1074" s="220">
        <v>210904</v>
      </c>
      <c r="B1074" s="213" t="s">
        <v>1793</v>
      </c>
      <c r="C1074" s="213">
        <v>2</v>
      </c>
      <c r="D1074" s="213">
        <v>1</v>
      </c>
      <c r="E1074" s="215"/>
      <c r="F1074" s="215"/>
      <c r="G1074" s="216"/>
      <c r="H1074" s="215">
        <v>210</v>
      </c>
      <c r="I1074" s="215">
        <v>904</v>
      </c>
      <c r="J1074" s="217" t="s">
        <v>1792</v>
      </c>
    </row>
    <row r="1075" spans="1:10" ht="12.75">
      <c r="A1075" s="220">
        <v>210905</v>
      </c>
      <c r="B1075" s="213" t="s">
        <v>1795</v>
      </c>
      <c r="C1075" s="213">
        <v>2</v>
      </c>
      <c r="D1075" s="213">
        <v>2</v>
      </c>
      <c r="E1075" s="215"/>
      <c r="F1075" s="215"/>
      <c r="G1075" s="216"/>
      <c r="H1075" s="215">
        <v>210</v>
      </c>
      <c r="I1075" s="215">
        <v>905</v>
      </c>
      <c r="J1075" s="217" t="s">
        <v>1794</v>
      </c>
    </row>
    <row r="1076" spans="1:10" ht="12.75">
      <c r="A1076" s="220">
        <v>210906</v>
      </c>
      <c r="B1076" s="213" t="s">
        <v>1797</v>
      </c>
      <c r="C1076" s="213">
        <v>2</v>
      </c>
      <c r="D1076" s="213">
        <v>2</v>
      </c>
      <c r="E1076" s="215"/>
      <c r="F1076" s="215"/>
      <c r="G1076" s="216"/>
      <c r="H1076" s="215">
        <v>210</v>
      </c>
      <c r="I1076" s="215">
        <v>906</v>
      </c>
      <c r="J1076" s="217" t="s">
        <v>1796</v>
      </c>
    </row>
    <row r="1077" spans="1:10" ht="12.75">
      <c r="A1077" s="220">
        <v>211901</v>
      </c>
      <c r="B1077" s="213" t="s">
        <v>1799</v>
      </c>
      <c r="C1077" s="213">
        <v>3</v>
      </c>
      <c r="D1077" s="213">
        <v>3</v>
      </c>
      <c r="E1077" s="215"/>
      <c r="F1077" s="215"/>
      <c r="G1077" s="216"/>
      <c r="H1077" s="215">
        <v>211</v>
      </c>
      <c r="I1077" s="215">
        <v>901</v>
      </c>
      <c r="J1077" s="217" t="s">
        <v>1798</v>
      </c>
    </row>
    <row r="1078" spans="1:10" ht="12.75">
      <c r="A1078" s="220">
        <v>211902</v>
      </c>
      <c r="B1078" s="213" t="s">
        <v>1801</v>
      </c>
      <c r="C1078" s="213">
        <v>3</v>
      </c>
      <c r="D1078" s="213">
        <v>3</v>
      </c>
      <c r="E1078" s="215"/>
      <c r="F1078" s="215"/>
      <c r="G1078" s="216"/>
      <c r="H1078" s="215">
        <v>211</v>
      </c>
      <c r="I1078" s="215">
        <v>902</v>
      </c>
      <c r="J1078" s="217" t="s">
        <v>1800</v>
      </c>
    </row>
    <row r="1079" spans="1:10" ht="12.75">
      <c r="A1079" s="220">
        <v>212801</v>
      </c>
      <c r="B1079" s="213" t="s">
        <v>220</v>
      </c>
      <c r="C1079" s="213">
        <v>4</v>
      </c>
      <c r="D1079" s="213">
        <v>4</v>
      </c>
      <c r="E1079" s="215"/>
      <c r="F1079" s="215"/>
      <c r="G1079" s="216"/>
      <c r="H1079" s="215">
        <v>212</v>
      </c>
      <c r="I1079" s="215">
        <v>801</v>
      </c>
      <c r="J1079" s="217" t="s">
        <v>1179</v>
      </c>
    </row>
    <row r="1080" spans="1:10" ht="12.75">
      <c r="A1080" s="220">
        <v>212803</v>
      </c>
      <c r="B1080" s="213" t="s">
        <v>221</v>
      </c>
      <c r="C1080" s="213">
        <v>4</v>
      </c>
      <c r="D1080" s="213">
        <v>4</v>
      </c>
      <c r="E1080" s="215"/>
      <c r="F1080" s="215"/>
      <c r="G1080" s="216"/>
      <c r="H1080" s="215">
        <v>212</v>
      </c>
      <c r="I1080" s="215">
        <v>803</v>
      </c>
      <c r="J1080" s="217" t="s">
        <v>1180</v>
      </c>
    </row>
    <row r="1081" spans="1:10" ht="12.75">
      <c r="A1081" s="220">
        <v>212901</v>
      </c>
      <c r="B1081" s="213" t="s">
        <v>1803</v>
      </c>
      <c r="C1081" s="213">
        <v>3</v>
      </c>
      <c r="D1081" s="213">
        <v>3</v>
      </c>
      <c r="E1081" s="215"/>
      <c r="F1081" s="215"/>
      <c r="G1081" s="216"/>
      <c r="H1081" s="215">
        <v>212</v>
      </c>
      <c r="I1081" s="215">
        <v>901</v>
      </c>
      <c r="J1081" s="217" t="s">
        <v>1802</v>
      </c>
    </row>
    <row r="1082" spans="1:10" ht="12.75">
      <c r="A1082" s="220">
        <v>212902</v>
      </c>
      <c r="B1082" s="213" t="s">
        <v>1805</v>
      </c>
      <c r="C1082" s="213">
        <v>2</v>
      </c>
      <c r="D1082" s="213">
        <v>3</v>
      </c>
      <c r="E1082" s="215"/>
      <c r="F1082" s="215"/>
      <c r="G1082" s="216"/>
      <c r="H1082" s="215">
        <v>212</v>
      </c>
      <c r="I1082" s="215">
        <v>902</v>
      </c>
      <c r="J1082" s="217" t="s">
        <v>1804</v>
      </c>
    </row>
    <row r="1083" spans="1:10" ht="12.75">
      <c r="A1083" s="220">
        <v>212903</v>
      </c>
      <c r="B1083" s="213" t="s">
        <v>1807</v>
      </c>
      <c r="C1083" s="213">
        <v>2</v>
      </c>
      <c r="D1083" s="213">
        <v>2</v>
      </c>
      <c r="E1083" s="215"/>
      <c r="F1083" s="215"/>
      <c r="G1083" s="216"/>
      <c r="H1083" s="215">
        <v>212</v>
      </c>
      <c r="I1083" s="215">
        <v>903</v>
      </c>
      <c r="J1083" s="217" t="s">
        <v>1806</v>
      </c>
    </row>
    <row r="1084" spans="1:10" ht="12.75">
      <c r="A1084" s="220">
        <v>212904</v>
      </c>
      <c r="B1084" s="213" t="s">
        <v>1809</v>
      </c>
      <c r="C1084" s="213">
        <v>2</v>
      </c>
      <c r="D1084" s="213">
        <v>3</v>
      </c>
      <c r="E1084" s="215"/>
      <c r="F1084" s="215"/>
      <c r="G1084" s="216"/>
      <c r="H1084" s="215">
        <v>212</v>
      </c>
      <c r="I1084" s="215">
        <v>904</v>
      </c>
      <c r="J1084" s="217" t="s">
        <v>1808</v>
      </c>
    </row>
    <row r="1085" spans="1:10" ht="12.75">
      <c r="A1085" s="220">
        <v>212905</v>
      </c>
      <c r="B1085" s="213" t="s">
        <v>1811</v>
      </c>
      <c r="C1085" s="213">
        <v>3</v>
      </c>
      <c r="D1085" s="213">
        <v>3</v>
      </c>
      <c r="E1085" s="215"/>
      <c r="F1085" s="215"/>
      <c r="G1085" s="216"/>
      <c r="H1085" s="215">
        <v>212</v>
      </c>
      <c r="I1085" s="215">
        <v>905</v>
      </c>
      <c r="J1085" s="217" t="s">
        <v>1810</v>
      </c>
    </row>
    <row r="1086" spans="1:10" ht="12.75">
      <c r="A1086" s="220">
        <v>212906</v>
      </c>
      <c r="B1086" s="213" t="s">
        <v>1813</v>
      </c>
      <c r="C1086" s="213">
        <v>3</v>
      </c>
      <c r="D1086" s="213">
        <v>2</v>
      </c>
      <c r="E1086" s="215"/>
      <c r="F1086" s="215"/>
      <c r="G1086" s="216"/>
      <c r="H1086" s="215">
        <v>212</v>
      </c>
      <c r="I1086" s="215">
        <v>906</v>
      </c>
      <c r="J1086" s="217" t="s">
        <v>1812</v>
      </c>
    </row>
    <row r="1087" spans="1:10" ht="12.75">
      <c r="A1087" s="220">
        <v>212909</v>
      </c>
      <c r="B1087" s="213" t="s">
        <v>1815</v>
      </c>
      <c r="C1087" s="213">
        <v>2</v>
      </c>
      <c r="D1087" s="213">
        <v>2</v>
      </c>
      <c r="E1087" s="215"/>
      <c r="F1087" s="215"/>
      <c r="G1087" s="216"/>
      <c r="H1087" s="215">
        <v>212</v>
      </c>
      <c r="I1087" s="215">
        <v>909</v>
      </c>
      <c r="J1087" s="217" t="s">
        <v>1814</v>
      </c>
    </row>
    <row r="1088" spans="1:10" ht="12.75">
      <c r="A1088" s="220">
        <v>212910</v>
      </c>
      <c r="B1088" s="213" t="s">
        <v>1817</v>
      </c>
      <c r="C1088" s="213">
        <v>2</v>
      </c>
      <c r="D1088" s="213">
        <v>3</v>
      </c>
      <c r="E1088" s="215"/>
      <c r="F1088" s="215"/>
      <c r="G1088" s="216"/>
      <c r="H1088" s="215">
        <v>212</v>
      </c>
      <c r="I1088" s="215">
        <v>910</v>
      </c>
      <c r="J1088" s="217" t="s">
        <v>1816</v>
      </c>
    </row>
    <row r="1089" spans="1:10" ht="12.75">
      <c r="A1089" s="220">
        <v>213801</v>
      </c>
      <c r="B1089" s="213" t="s">
        <v>222</v>
      </c>
      <c r="C1089" s="213">
        <v>4</v>
      </c>
      <c r="D1089" s="213">
        <v>4</v>
      </c>
      <c r="E1089" s="215"/>
      <c r="F1089" s="215"/>
      <c r="G1089" s="216"/>
      <c r="H1089" s="215">
        <v>213</v>
      </c>
      <c r="I1089" s="215">
        <v>801</v>
      </c>
      <c r="J1089" s="217" t="s">
        <v>1181</v>
      </c>
    </row>
    <row r="1090" spans="1:10" ht="12.75">
      <c r="A1090" s="220">
        <v>213901</v>
      </c>
      <c r="B1090" s="213" t="s">
        <v>1819</v>
      </c>
      <c r="C1090" s="213">
        <v>3</v>
      </c>
      <c r="D1090" s="213">
        <v>3</v>
      </c>
      <c r="E1090" s="215"/>
      <c r="F1090" s="215"/>
      <c r="G1090" s="216"/>
      <c r="H1090" s="215">
        <v>213</v>
      </c>
      <c r="I1090" s="215">
        <v>901</v>
      </c>
      <c r="J1090" s="217" t="s">
        <v>1818</v>
      </c>
    </row>
    <row r="1091" spans="1:10" ht="12.75">
      <c r="A1091" s="220">
        <v>214901</v>
      </c>
      <c r="B1091" s="213" t="s">
        <v>1821</v>
      </c>
      <c r="C1091" s="213">
        <v>1</v>
      </c>
      <c r="D1091" s="213">
        <v>1</v>
      </c>
      <c r="E1091" s="215"/>
      <c r="F1091" s="215"/>
      <c r="G1091" s="216"/>
      <c r="H1091" s="215">
        <v>214</v>
      </c>
      <c r="I1091" s="215">
        <v>901</v>
      </c>
      <c r="J1091" s="217" t="s">
        <v>1820</v>
      </c>
    </row>
    <row r="1092" spans="1:10" ht="12.75">
      <c r="A1092" s="220">
        <v>214902</v>
      </c>
      <c r="B1092" s="213" t="s">
        <v>1823</v>
      </c>
      <c r="C1092" s="213">
        <v>3</v>
      </c>
      <c r="D1092" s="213">
        <v>3</v>
      </c>
      <c r="E1092" s="215"/>
      <c r="F1092" s="215"/>
      <c r="G1092" s="216"/>
      <c r="H1092" s="215">
        <v>214</v>
      </c>
      <c r="I1092" s="215">
        <v>902</v>
      </c>
      <c r="J1092" s="217" t="s">
        <v>1822</v>
      </c>
    </row>
    <row r="1093" spans="1:10" ht="12.75">
      <c r="A1093" s="220">
        <v>214903</v>
      </c>
      <c r="B1093" s="213" t="s">
        <v>1825</v>
      </c>
      <c r="C1093" s="213">
        <v>1</v>
      </c>
      <c r="D1093" s="213">
        <v>1</v>
      </c>
      <c r="E1093" s="215"/>
      <c r="F1093" s="215"/>
      <c r="G1093" s="216"/>
      <c r="H1093" s="215">
        <v>214</v>
      </c>
      <c r="I1093" s="215">
        <v>903</v>
      </c>
      <c r="J1093" s="217" t="s">
        <v>1824</v>
      </c>
    </row>
    <row r="1094" spans="1:10" ht="12.75">
      <c r="A1094" s="220">
        <v>215901</v>
      </c>
      <c r="B1094" s="213" t="s">
        <v>1827</v>
      </c>
      <c r="C1094" s="213">
        <v>3</v>
      </c>
      <c r="D1094" s="213">
        <v>3</v>
      </c>
      <c r="E1094" s="215"/>
      <c r="F1094" s="215"/>
      <c r="G1094" s="216"/>
      <c r="H1094" s="215">
        <v>215</v>
      </c>
      <c r="I1094" s="215">
        <v>901</v>
      </c>
      <c r="J1094" s="217" t="s">
        <v>1826</v>
      </c>
    </row>
    <row r="1095" spans="1:10" ht="12.75">
      <c r="A1095" s="220">
        <v>216901</v>
      </c>
      <c r="B1095" s="213" t="s">
        <v>1829</v>
      </c>
      <c r="C1095" s="213">
        <v>3</v>
      </c>
      <c r="D1095" s="213">
        <v>3</v>
      </c>
      <c r="E1095" s="215"/>
      <c r="F1095" s="215"/>
      <c r="G1095" s="216"/>
      <c r="H1095" s="215">
        <v>216</v>
      </c>
      <c r="I1095" s="215">
        <v>901</v>
      </c>
      <c r="J1095" s="217" t="s">
        <v>1828</v>
      </c>
    </row>
    <row r="1096" spans="1:10" ht="12.75">
      <c r="A1096" s="220">
        <v>217901</v>
      </c>
      <c r="B1096" s="213" t="s">
        <v>1831</v>
      </c>
      <c r="C1096" s="213">
        <v>3</v>
      </c>
      <c r="D1096" s="213">
        <v>3</v>
      </c>
      <c r="E1096" s="215"/>
      <c r="F1096" s="215"/>
      <c r="G1096" s="216"/>
      <c r="H1096" s="215">
        <v>217</v>
      </c>
      <c r="I1096" s="215">
        <v>901</v>
      </c>
      <c r="J1096" s="217" t="s">
        <v>1830</v>
      </c>
    </row>
    <row r="1097" spans="1:10" ht="12.75">
      <c r="A1097" s="220">
        <v>218901</v>
      </c>
      <c r="B1097" s="213" t="s">
        <v>1833</v>
      </c>
      <c r="C1097" s="213">
        <v>3</v>
      </c>
      <c r="D1097" s="213">
        <v>3</v>
      </c>
      <c r="E1097" s="215"/>
      <c r="F1097" s="215"/>
      <c r="G1097" s="216"/>
      <c r="H1097" s="215">
        <v>218</v>
      </c>
      <c r="I1097" s="215">
        <v>901</v>
      </c>
      <c r="J1097" s="217" t="s">
        <v>1832</v>
      </c>
    </row>
    <row r="1098" spans="1:10" ht="12.75">
      <c r="A1098" s="220">
        <v>219901</v>
      </c>
      <c r="B1098" s="213" t="s">
        <v>1835</v>
      </c>
      <c r="C1098" s="213">
        <v>2</v>
      </c>
      <c r="D1098" s="213">
        <v>2</v>
      </c>
      <c r="E1098" s="215"/>
      <c r="F1098" s="215"/>
      <c r="G1098" s="216"/>
      <c r="H1098" s="215">
        <v>219</v>
      </c>
      <c r="I1098" s="215">
        <v>901</v>
      </c>
      <c r="J1098" s="217" t="s">
        <v>1834</v>
      </c>
    </row>
    <row r="1099" spans="1:10" ht="12.75">
      <c r="A1099" s="220">
        <v>219903</v>
      </c>
      <c r="B1099" s="213" t="s">
        <v>1837</v>
      </c>
      <c r="C1099" s="213">
        <v>1</v>
      </c>
      <c r="D1099" s="213">
        <v>1</v>
      </c>
      <c r="E1099" s="215"/>
      <c r="F1099" s="215"/>
      <c r="G1099" s="216"/>
      <c r="H1099" s="215">
        <v>219</v>
      </c>
      <c r="I1099" s="215">
        <v>903</v>
      </c>
      <c r="J1099" s="217" t="s">
        <v>1836</v>
      </c>
    </row>
    <row r="1100" spans="1:10" ht="12.75">
      <c r="A1100" s="220">
        <v>219905</v>
      </c>
      <c r="B1100" s="213" t="s">
        <v>1839</v>
      </c>
      <c r="C1100" s="213">
        <v>2</v>
      </c>
      <c r="D1100" s="213">
        <v>2</v>
      </c>
      <c r="E1100" s="215"/>
      <c r="F1100" s="215"/>
      <c r="G1100" s="216"/>
      <c r="H1100" s="215">
        <v>219</v>
      </c>
      <c r="I1100" s="215">
        <v>905</v>
      </c>
      <c r="J1100" s="217" t="s">
        <v>1838</v>
      </c>
    </row>
    <row r="1101" spans="1:10" ht="12.75">
      <c r="A1101" s="220">
        <v>220801</v>
      </c>
      <c r="B1101" s="213" t="s">
        <v>223</v>
      </c>
      <c r="C1101" s="213">
        <v>4</v>
      </c>
      <c r="D1101" s="213">
        <v>4</v>
      </c>
      <c r="E1101" s="215"/>
      <c r="F1101" s="215"/>
      <c r="G1101" s="216"/>
      <c r="H1101" s="215">
        <v>220</v>
      </c>
      <c r="I1101" s="215">
        <v>801</v>
      </c>
      <c r="J1101" s="217" t="s">
        <v>1182</v>
      </c>
    </row>
    <row r="1102" spans="1:10" ht="12.75">
      <c r="A1102" s="220">
        <v>220802</v>
      </c>
      <c r="B1102" s="213" t="s">
        <v>224</v>
      </c>
      <c r="C1102" s="213">
        <v>4</v>
      </c>
      <c r="D1102" s="213">
        <v>4</v>
      </c>
      <c r="E1102" s="215"/>
      <c r="F1102" s="215"/>
      <c r="G1102" s="216"/>
      <c r="H1102" s="215">
        <v>220</v>
      </c>
      <c r="I1102" s="215">
        <v>802</v>
      </c>
      <c r="J1102" s="217" t="s">
        <v>1183</v>
      </c>
    </row>
    <row r="1103" spans="1:10" ht="12.75">
      <c r="A1103" s="220">
        <v>220804</v>
      </c>
      <c r="B1103" s="213" t="s">
        <v>225</v>
      </c>
      <c r="C1103" s="213">
        <v>4</v>
      </c>
      <c r="D1103" s="213">
        <v>4</v>
      </c>
      <c r="E1103" s="215"/>
      <c r="F1103" s="215"/>
      <c r="G1103" s="216"/>
      <c r="H1103" s="215">
        <v>220</v>
      </c>
      <c r="I1103" s="215">
        <v>804</v>
      </c>
      <c r="J1103" s="217" t="s">
        <v>1184</v>
      </c>
    </row>
    <row r="1104" spans="1:10" ht="12.75">
      <c r="A1104" s="220">
        <v>220806</v>
      </c>
      <c r="B1104" s="213" t="s">
        <v>226</v>
      </c>
      <c r="C1104" s="213">
        <v>4</v>
      </c>
      <c r="D1104" s="213">
        <v>4</v>
      </c>
      <c r="E1104" s="215"/>
      <c r="F1104" s="215"/>
      <c r="G1104" s="216"/>
      <c r="H1104" s="215">
        <v>220</v>
      </c>
      <c r="I1104" s="215">
        <v>806</v>
      </c>
      <c r="J1104" s="217" t="s">
        <v>1185</v>
      </c>
    </row>
    <row r="1105" spans="1:10" ht="12.75">
      <c r="A1105" s="220">
        <v>220808</v>
      </c>
      <c r="B1105" s="213" t="s">
        <v>942</v>
      </c>
      <c r="C1105" s="213">
        <v>4</v>
      </c>
      <c r="D1105" s="213">
        <v>4</v>
      </c>
      <c r="E1105" s="215"/>
      <c r="F1105" s="215"/>
      <c r="G1105" s="216"/>
      <c r="H1105" s="215">
        <v>220</v>
      </c>
      <c r="I1105" s="215">
        <v>808</v>
      </c>
      <c r="J1105" s="217" t="s">
        <v>1186</v>
      </c>
    </row>
    <row r="1106" spans="1:10" ht="12.75">
      <c r="A1106" s="220">
        <v>220809</v>
      </c>
      <c r="B1106" s="213" t="s">
        <v>227</v>
      </c>
      <c r="C1106" s="213">
        <v>4</v>
      </c>
      <c r="D1106" s="213">
        <v>4</v>
      </c>
      <c r="E1106" s="215"/>
      <c r="F1106" s="215"/>
      <c r="G1106" s="216"/>
      <c r="H1106" s="215">
        <v>220</v>
      </c>
      <c r="I1106" s="215">
        <v>809</v>
      </c>
      <c r="J1106" s="217" t="s">
        <v>1187</v>
      </c>
    </row>
    <row r="1107" spans="1:10" ht="12.75">
      <c r="A1107" s="220">
        <v>220810</v>
      </c>
      <c r="B1107" s="213" t="s">
        <v>228</v>
      </c>
      <c r="C1107" s="213">
        <v>4</v>
      </c>
      <c r="D1107" s="213">
        <v>4</v>
      </c>
      <c r="E1107" s="215"/>
      <c r="F1107" s="215"/>
      <c r="G1107" s="216"/>
      <c r="H1107" s="215">
        <v>220</v>
      </c>
      <c r="I1107" s="215">
        <v>810</v>
      </c>
      <c r="J1107" s="217" t="s">
        <v>1188</v>
      </c>
    </row>
    <row r="1108" spans="1:10" ht="12.75">
      <c r="A1108" s="220">
        <v>220811</v>
      </c>
      <c r="B1108" s="213" t="s">
        <v>229</v>
      </c>
      <c r="C1108" s="213">
        <v>4</v>
      </c>
      <c r="D1108" s="213">
        <v>4</v>
      </c>
      <c r="E1108" s="215"/>
      <c r="F1108" s="215"/>
      <c r="G1108" s="216"/>
      <c r="H1108" s="215">
        <v>220</v>
      </c>
      <c r="I1108" s="215">
        <v>811</v>
      </c>
      <c r="J1108" s="217" t="s">
        <v>1189</v>
      </c>
    </row>
    <row r="1109" spans="1:10" ht="12.75">
      <c r="A1109" s="220">
        <v>220812</v>
      </c>
      <c r="B1109" s="213" t="s">
        <v>230</v>
      </c>
      <c r="C1109" s="213">
        <v>4</v>
      </c>
      <c r="D1109" s="213">
        <v>4</v>
      </c>
      <c r="E1109" s="215"/>
      <c r="F1109" s="215"/>
      <c r="G1109" s="216"/>
      <c r="H1109" s="215">
        <v>220</v>
      </c>
      <c r="I1109" s="215">
        <v>812</v>
      </c>
      <c r="J1109" s="217" t="s">
        <v>1190</v>
      </c>
    </row>
    <row r="1110" spans="1:10" ht="12.75">
      <c r="A1110" s="220">
        <v>220813</v>
      </c>
      <c r="B1110" s="213" t="s">
        <v>231</v>
      </c>
      <c r="C1110" s="213">
        <v>4</v>
      </c>
      <c r="D1110" s="213">
        <v>4</v>
      </c>
      <c r="E1110" s="215"/>
      <c r="F1110" s="215"/>
      <c r="G1110" s="216"/>
      <c r="H1110" s="215">
        <v>220</v>
      </c>
      <c r="I1110" s="215">
        <v>813</v>
      </c>
      <c r="J1110" s="217" t="s">
        <v>1191</v>
      </c>
    </row>
    <row r="1111" spans="1:10" ht="12.75">
      <c r="A1111" s="220">
        <v>220901</v>
      </c>
      <c r="B1111" s="213" t="s">
        <v>1841</v>
      </c>
      <c r="C1111" s="213">
        <v>2</v>
      </c>
      <c r="D1111" s="213">
        <v>2</v>
      </c>
      <c r="E1111" s="215"/>
      <c r="F1111" s="215"/>
      <c r="G1111" s="216"/>
      <c r="H1111" s="215">
        <v>220</v>
      </c>
      <c r="I1111" s="215">
        <v>901</v>
      </c>
      <c r="J1111" s="217" t="s">
        <v>1840</v>
      </c>
    </row>
    <row r="1112" spans="1:10" ht="12.75">
      <c r="A1112" s="220">
        <v>220902</v>
      </c>
      <c r="B1112" s="213" t="s">
        <v>1843</v>
      </c>
      <c r="C1112" s="213">
        <v>2</v>
      </c>
      <c r="D1112" s="213">
        <v>2</v>
      </c>
      <c r="E1112" s="215"/>
      <c r="F1112" s="215"/>
      <c r="G1112" s="216"/>
      <c r="H1112" s="215">
        <v>220</v>
      </c>
      <c r="I1112" s="215">
        <v>902</v>
      </c>
      <c r="J1112" s="217" t="s">
        <v>1842</v>
      </c>
    </row>
    <row r="1113" spans="1:10" ht="12.75">
      <c r="A1113" s="220">
        <v>220904</v>
      </c>
      <c r="B1113" s="213" t="s">
        <v>1845</v>
      </c>
      <c r="C1113" s="213">
        <v>2</v>
      </c>
      <c r="D1113" s="213">
        <v>2</v>
      </c>
      <c r="E1113" s="215"/>
      <c r="F1113" s="215"/>
      <c r="G1113" s="216"/>
      <c r="H1113" s="215">
        <v>220</v>
      </c>
      <c r="I1113" s="215">
        <v>904</v>
      </c>
      <c r="J1113" s="217" t="s">
        <v>1844</v>
      </c>
    </row>
    <row r="1114" spans="1:10" ht="12.75">
      <c r="A1114" s="220">
        <v>220905</v>
      </c>
      <c r="B1114" s="213" t="s">
        <v>1847</v>
      </c>
      <c r="C1114" s="213">
        <v>2</v>
      </c>
      <c r="D1114" s="213">
        <v>2</v>
      </c>
      <c r="E1114" s="215"/>
      <c r="F1114" s="215"/>
      <c r="G1114" s="216"/>
      <c r="H1114" s="215">
        <v>220</v>
      </c>
      <c r="I1114" s="215">
        <v>905</v>
      </c>
      <c r="J1114" s="217" t="s">
        <v>1846</v>
      </c>
    </row>
    <row r="1115" spans="1:10" ht="12.75">
      <c r="A1115" s="220">
        <v>220906</v>
      </c>
      <c r="B1115" s="213" t="s">
        <v>1849</v>
      </c>
      <c r="C1115" s="213">
        <v>3</v>
      </c>
      <c r="D1115" s="213">
        <v>3</v>
      </c>
      <c r="E1115" s="215"/>
      <c r="F1115" s="215"/>
      <c r="G1115" s="216"/>
      <c r="H1115" s="215">
        <v>220</v>
      </c>
      <c r="I1115" s="215">
        <v>906</v>
      </c>
      <c r="J1115" s="217" t="s">
        <v>1848</v>
      </c>
    </row>
    <row r="1116" spans="1:10" ht="12.75">
      <c r="A1116" s="220">
        <v>220907</v>
      </c>
      <c r="B1116" s="213" t="s">
        <v>1851</v>
      </c>
      <c r="C1116" s="213">
        <v>2</v>
      </c>
      <c r="D1116" s="213">
        <v>2</v>
      </c>
      <c r="E1116" s="215"/>
      <c r="F1116" s="215"/>
      <c r="G1116" s="216"/>
      <c r="H1116" s="215">
        <v>220</v>
      </c>
      <c r="I1116" s="215">
        <v>907</v>
      </c>
      <c r="J1116" s="217" t="s">
        <v>1850</v>
      </c>
    </row>
    <row r="1117" spans="1:10" ht="12.75">
      <c r="A1117" s="220">
        <v>220908</v>
      </c>
      <c r="B1117" s="213" t="s">
        <v>1853</v>
      </c>
      <c r="C1117" s="213">
        <v>2</v>
      </c>
      <c r="D1117" s="213">
        <v>2</v>
      </c>
      <c r="E1117" s="215"/>
      <c r="F1117" s="215"/>
      <c r="G1117" s="216"/>
      <c r="H1117" s="215">
        <v>220</v>
      </c>
      <c r="I1117" s="215">
        <v>908</v>
      </c>
      <c r="J1117" s="217" t="s">
        <v>1852</v>
      </c>
    </row>
    <row r="1118" spans="1:10" ht="12.75">
      <c r="A1118" s="220">
        <v>220910</v>
      </c>
      <c r="B1118" s="213" t="s">
        <v>1855</v>
      </c>
      <c r="C1118" s="213">
        <v>2</v>
      </c>
      <c r="D1118" s="213">
        <v>2</v>
      </c>
      <c r="E1118" s="215"/>
      <c r="F1118" s="215"/>
      <c r="G1118" s="216"/>
      <c r="H1118" s="215">
        <v>220</v>
      </c>
      <c r="I1118" s="215">
        <v>910</v>
      </c>
      <c r="J1118" s="217" t="s">
        <v>1854</v>
      </c>
    </row>
    <row r="1119" spans="1:10" ht="12.75">
      <c r="A1119" s="220">
        <v>220912</v>
      </c>
      <c r="B1119" s="213" t="s">
        <v>1857</v>
      </c>
      <c r="C1119" s="213">
        <v>2</v>
      </c>
      <c r="D1119" s="213">
        <v>2</v>
      </c>
      <c r="E1119" s="215"/>
      <c r="F1119" s="215"/>
      <c r="G1119" s="216"/>
      <c r="H1119" s="215">
        <v>220</v>
      </c>
      <c r="I1119" s="215">
        <v>912</v>
      </c>
      <c r="J1119" s="217" t="s">
        <v>1856</v>
      </c>
    </row>
    <row r="1120" spans="1:10" ht="12.75">
      <c r="A1120" s="220">
        <v>220914</v>
      </c>
      <c r="B1120" s="213" t="s">
        <v>1859</v>
      </c>
      <c r="C1120" s="213">
        <v>2</v>
      </c>
      <c r="D1120" s="213">
        <v>2</v>
      </c>
      <c r="E1120" s="215"/>
      <c r="F1120" s="215"/>
      <c r="G1120" s="216"/>
      <c r="H1120" s="215">
        <v>220</v>
      </c>
      <c r="I1120" s="215">
        <v>914</v>
      </c>
      <c r="J1120" s="217" t="s">
        <v>1858</v>
      </c>
    </row>
    <row r="1121" spans="1:10" ht="12.75">
      <c r="A1121" s="220">
        <v>220915</v>
      </c>
      <c r="B1121" s="213" t="s">
        <v>1866</v>
      </c>
      <c r="C1121" s="213">
        <v>2</v>
      </c>
      <c r="D1121" s="213">
        <v>2</v>
      </c>
      <c r="E1121" s="215"/>
      <c r="F1121" s="215"/>
      <c r="G1121" s="216"/>
      <c r="H1121" s="215">
        <v>220</v>
      </c>
      <c r="I1121" s="215">
        <v>915</v>
      </c>
      <c r="J1121" s="217" t="s">
        <v>1860</v>
      </c>
    </row>
    <row r="1122" spans="1:10" ht="12.75">
      <c r="A1122" s="220">
        <v>220916</v>
      </c>
      <c r="B1122" s="213" t="s">
        <v>1868</v>
      </c>
      <c r="C1122" s="213">
        <v>3</v>
      </c>
      <c r="D1122" s="213">
        <v>3</v>
      </c>
      <c r="E1122" s="215"/>
      <c r="F1122" s="215"/>
      <c r="G1122" s="216"/>
      <c r="H1122" s="215">
        <v>220</v>
      </c>
      <c r="I1122" s="215">
        <v>916</v>
      </c>
      <c r="J1122" s="217" t="s">
        <v>1867</v>
      </c>
    </row>
    <row r="1123" spans="1:10" ht="12.75">
      <c r="A1123" s="220">
        <v>220917</v>
      </c>
      <c r="B1123" s="213" t="s">
        <v>1870</v>
      </c>
      <c r="C1123" s="213">
        <v>1</v>
      </c>
      <c r="D1123" s="213">
        <v>1</v>
      </c>
      <c r="E1123" s="215"/>
      <c r="F1123" s="215"/>
      <c r="G1123" s="216"/>
      <c r="H1123" s="215">
        <v>220</v>
      </c>
      <c r="I1123" s="215">
        <v>917</v>
      </c>
      <c r="J1123" s="217" t="s">
        <v>1869</v>
      </c>
    </row>
    <row r="1124" spans="1:10" ht="12.75">
      <c r="A1124" s="220">
        <v>220918</v>
      </c>
      <c r="B1124" s="213" t="s">
        <v>1872</v>
      </c>
      <c r="C1124" s="213">
        <v>3</v>
      </c>
      <c r="D1124" s="213">
        <v>3</v>
      </c>
      <c r="E1124" s="215"/>
      <c r="F1124" s="215"/>
      <c r="G1124" s="216"/>
      <c r="H1124" s="215">
        <v>220</v>
      </c>
      <c r="I1124" s="215">
        <v>918</v>
      </c>
      <c r="J1124" s="217" t="s">
        <v>1871</v>
      </c>
    </row>
    <row r="1125" spans="1:10" ht="12.75">
      <c r="A1125" s="220">
        <v>220919</v>
      </c>
      <c r="B1125" s="213" t="s">
        <v>1874</v>
      </c>
      <c r="C1125" s="213">
        <v>3</v>
      </c>
      <c r="D1125" s="213">
        <v>3</v>
      </c>
      <c r="E1125" s="215"/>
      <c r="F1125" s="215"/>
      <c r="G1125" s="216"/>
      <c r="H1125" s="215">
        <v>220</v>
      </c>
      <c r="I1125" s="215">
        <v>919</v>
      </c>
      <c r="J1125" s="217" t="s">
        <v>1873</v>
      </c>
    </row>
    <row r="1126" spans="1:10" ht="12.75">
      <c r="A1126" s="220">
        <v>220920</v>
      </c>
      <c r="B1126" s="213" t="s">
        <v>1876</v>
      </c>
      <c r="C1126" s="213">
        <v>2</v>
      </c>
      <c r="D1126" s="213">
        <v>2</v>
      </c>
      <c r="E1126" s="215"/>
      <c r="F1126" s="215"/>
      <c r="G1126" s="216"/>
      <c r="H1126" s="215">
        <v>220</v>
      </c>
      <c r="I1126" s="215">
        <v>920</v>
      </c>
      <c r="J1126" s="217" t="s">
        <v>1875</v>
      </c>
    </row>
    <row r="1127" spans="1:10" ht="12.75">
      <c r="A1127" s="220">
        <v>220950</v>
      </c>
      <c r="B1127" s="213" t="s">
        <v>232</v>
      </c>
      <c r="C1127" s="213">
        <v>4</v>
      </c>
      <c r="D1127" s="213">
        <v>4</v>
      </c>
      <c r="E1127" s="215"/>
      <c r="F1127" s="215"/>
      <c r="G1127" s="216"/>
      <c r="H1127" s="215">
        <v>220</v>
      </c>
      <c r="I1127" s="215">
        <v>950</v>
      </c>
      <c r="J1127" s="217" t="s">
        <v>1192</v>
      </c>
    </row>
    <row r="1128" spans="1:10" ht="12.75">
      <c r="A1128" s="220">
        <v>221801</v>
      </c>
      <c r="B1128" s="213" t="s">
        <v>233</v>
      </c>
      <c r="C1128" s="213">
        <v>4</v>
      </c>
      <c r="D1128" s="213">
        <v>4</v>
      </c>
      <c r="E1128" s="215"/>
      <c r="F1128" s="215"/>
      <c r="G1128" s="216"/>
      <c r="H1128" s="215">
        <v>221</v>
      </c>
      <c r="I1128" s="215">
        <v>801</v>
      </c>
      <c r="J1128" s="217" t="s">
        <v>1193</v>
      </c>
    </row>
    <row r="1129" spans="1:10" ht="12.75">
      <c r="A1129" s="220">
        <v>221901</v>
      </c>
      <c r="B1129" s="213" t="s">
        <v>1878</v>
      </c>
      <c r="C1129" s="213">
        <v>2</v>
      </c>
      <c r="D1129" s="213">
        <v>2</v>
      </c>
      <c r="E1129" s="215"/>
      <c r="F1129" s="215"/>
      <c r="G1129" s="216"/>
      <c r="H1129" s="215">
        <v>221</v>
      </c>
      <c r="I1129" s="215">
        <v>901</v>
      </c>
      <c r="J1129" s="217" t="s">
        <v>1877</v>
      </c>
    </row>
    <row r="1130" spans="1:10" ht="12.75">
      <c r="A1130" s="220">
        <v>221904</v>
      </c>
      <c r="B1130" s="213" t="s">
        <v>1880</v>
      </c>
      <c r="C1130" s="213">
        <v>2</v>
      </c>
      <c r="D1130" s="213">
        <v>2</v>
      </c>
      <c r="E1130" s="215"/>
      <c r="F1130" s="215"/>
      <c r="G1130" s="216"/>
      <c r="H1130" s="215">
        <v>221</v>
      </c>
      <c r="I1130" s="215">
        <v>904</v>
      </c>
      <c r="J1130" s="217" t="s">
        <v>1879</v>
      </c>
    </row>
    <row r="1131" spans="1:10" ht="12.75">
      <c r="A1131" s="220">
        <v>221905</v>
      </c>
      <c r="B1131" s="213" t="s">
        <v>1882</v>
      </c>
      <c r="C1131" s="213">
        <v>3</v>
      </c>
      <c r="D1131" s="213">
        <v>3</v>
      </c>
      <c r="E1131" s="215"/>
      <c r="F1131" s="215"/>
      <c r="G1131" s="216"/>
      <c r="H1131" s="215">
        <v>221</v>
      </c>
      <c r="I1131" s="215">
        <v>905</v>
      </c>
      <c r="J1131" s="217" t="s">
        <v>1881</v>
      </c>
    </row>
    <row r="1132" spans="1:10" ht="12.75">
      <c r="A1132" s="220">
        <v>221911</v>
      </c>
      <c r="B1132" s="213" t="s">
        <v>234</v>
      </c>
      <c r="C1132" s="213">
        <v>2</v>
      </c>
      <c r="D1132" s="213">
        <v>3</v>
      </c>
      <c r="E1132" s="215"/>
      <c r="F1132" s="215"/>
      <c r="G1132" s="216"/>
      <c r="H1132" s="215">
        <v>221</v>
      </c>
      <c r="I1132" s="215">
        <v>911</v>
      </c>
      <c r="J1132" s="217" t="s">
        <v>1883</v>
      </c>
    </row>
    <row r="1133" spans="1:10" ht="12.75">
      <c r="A1133" s="220">
        <v>221912</v>
      </c>
      <c r="B1133" s="213" t="s">
        <v>2646</v>
      </c>
      <c r="C1133" s="213">
        <v>2</v>
      </c>
      <c r="D1133" s="213">
        <v>2</v>
      </c>
      <c r="E1133" s="215"/>
      <c r="F1133" s="215"/>
      <c r="G1133" s="216"/>
      <c r="H1133" s="215">
        <v>221</v>
      </c>
      <c r="I1133" s="215">
        <v>912</v>
      </c>
      <c r="J1133" s="217" t="s">
        <v>1885</v>
      </c>
    </row>
    <row r="1134" spans="1:10" ht="12.75">
      <c r="A1134" s="220">
        <v>221950</v>
      </c>
      <c r="B1134" s="213" t="s">
        <v>235</v>
      </c>
      <c r="C1134" s="213">
        <v>4</v>
      </c>
      <c r="D1134" s="213">
        <v>4</v>
      </c>
      <c r="E1134" s="215"/>
      <c r="F1134" s="215"/>
      <c r="G1134" s="216"/>
      <c r="H1134" s="215">
        <v>221</v>
      </c>
      <c r="I1134" s="215">
        <v>950</v>
      </c>
      <c r="J1134" s="217" t="s">
        <v>1194</v>
      </c>
    </row>
    <row r="1135" spans="1:10" ht="12.75">
      <c r="A1135" s="220">
        <v>222901</v>
      </c>
      <c r="B1135" s="213" t="s">
        <v>1887</v>
      </c>
      <c r="C1135" s="213">
        <v>3</v>
      </c>
      <c r="D1135" s="213">
        <v>3</v>
      </c>
      <c r="E1135" s="215"/>
      <c r="F1135" s="215"/>
      <c r="G1135" s="216"/>
      <c r="H1135" s="215">
        <v>222</v>
      </c>
      <c r="I1135" s="215">
        <v>901</v>
      </c>
      <c r="J1135" s="217" t="s">
        <v>1886</v>
      </c>
    </row>
    <row r="1136" spans="1:10" ht="12.75">
      <c r="A1136" s="220">
        <v>223901</v>
      </c>
      <c r="B1136" s="213" t="s">
        <v>1889</v>
      </c>
      <c r="C1136" s="213">
        <v>2</v>
      </c>
      <c r="D1136" s="213">
        <v>3</v>
      </c>
      <c r="E1136" s="215"/>
      <c r="F1136" s="215"/>
      <c r="G1136" s="216"/>
      <c r="H1136" s="215">
        <v>223</v>
      </c>
      <c r="I1136" s="215">
        <v>901</v>
      </c>
      <c r="J1136" s="217" t="s">
        <v>1888</v>
      </c>
    </row>
    <row r="1137" spans="1:10" ht="12.75">
      <c r="A1137" s="220">
        <v>223902</v>
      </c>
      <c r="B1137" s="213" t="s">
        <v>1891</v>
      </c>
      <c r="C1137" s="213">
        <v>2</v>
      </c>
      <c r="D1137" s="213">
        <v>2</v>
      </c>
      <c r="E1137" s="215"/>
      <c r="F1137" s="215"/>
      <c r="G1137" s="216"/>
      <c r="H1137" s="215">
        <v>223</v>
      </c>
      <c r="I1137" s="215">
        <v>902</v>
      </c>
      <c r="J1137" s="217" t="s">
        <v>1890</v>
      </c>
    </row>
    <row r="1138" spans="1:10" ht="12.75">
      <c r="A1138" s="220">
        <v>223904</v>
      </c>
      <c r="B1138" s="213" t="s">
        <v>236</v>
      </c>
      <c r="C1138" s="213">
        <v>3</v>
      </c>
      <c r="D1138" s="213">
        <v>3</v>
      </c>
      <c r="E1138" s="215"/>
      <c r="F1138" s="215"/>
      <c r="G1138" s="216"/>
      <c r="H1138" s="215">
        <v>223</v>
      </c>
      <c r="I1138" s="215">
        <v>904</v>
      </c>
      <c r="J1138" s="217" t="s">
        <v>1892</v>
      </c>
    </row>
    <row r="1139" spans="1:10" ht="12.75">
      <c r="A1139" s="220">
        <v>224901</v>
      </c>
      <c r="B1139" s="213" t="s">
        <v>1895</v>
      </c>
      <c r="C1139" s="213">
        <v>3</v>
      </c>
      <c r="D1139" s="213">
        <v>3</v>
      </c>
      <c r="E1139" s="215"/>
      <c r="F1139" s="215"/>
      <c r="G1139" s="216"/>
      <c r="H1139" s="215">
        <v>224</v>
      </c>
      <c r="I1139" s="215">
        <v>901</v>
      </c>
      <c r="J1139" s="217" t="s">
        <v>1894</v>
      </c>
    </row>
    <row r="1140" spans="1:10" ht="12.75">
      <c r="A1140" s="220">
        <v>224902</v>
      </c>
      <c r="B1140" s="213" t="s">
        <v>1897</v>
      </c>
      <c r="C1140" s="213">
        <v>2</v>
      </c>
      <c r="D1140" s="213">
        <v>3</v>
      </c>
      <c r="E1140" s="215"/>
      <c r="F1140" s="215"/>
      <c r="G1140" s="216"/>
      <c r="H1140" s="215">
        <v>224</v>
      </c>
      <c r="I1140" s="215">
        <v>902</v>
      </c>
      <c r="J1140" s="217" t="s">
        <v>1896</v>
      </c>
    </row>
    <row r="1141" spans="1:10" ht="12.75">
      <c r="A1141" s="220">
        <v>225902</v>
      </c>
      <c r="B1141" s="213" t="s">
        <v>1899</v>
      </c>
      <c r="C1141" s="213">
        <v>3</v>
      </c>
      <c r="D1141" s="213">
        <v>3</v>
      </c>
      <c r="E1141" s="215"/>
      <c r="F1141" s="215"/>
      <c r="G1141" s="216"/>
      <c r="H1141" s="215">
        <v>225</v>
      </c>
      <c r="I1141" s="215">
        <v>902</v>
      </c>
      <c r="J1141" s="217" t="s">
        <v>1898</v>
      </c>
    </row>
    <row r="1142" spans="1:10" ht="12.75">
      <c r="A1142" s="220">
        <v>225905</v>
      </c>
      <c r="B1142" s="213" t="s">
        <v>1901</v>
      </c>
      <c r="C1142" s="213">
        <v>3</v>
      </c>
      <c r="D1142" s="213">
        <v>2</v>
      </c>
      <c r="E1142" s="215"/>
      <c r="F1142" s="215"/>
      <c r="G1142" s="216"/>
      <c r="H1142" s="215">
        <v>225</v>
      </c>
      <c r="I1142" s="215">
        <v>905</v>
      </c>
      <c r="J1142" s="217" t="s">
        <v>1900</v>
      </c>
    </row>
    <row r="1143" spans="1:10" ht="12.75">
      <c r="A1143" s="220">
        <v>225906</v>
      </c>
      <c r="B1143" s="213" t="s">
        <v>1815</v>
      </c>
      <c r="C1143" s="213">
        <v>1</v>
      </c>
      <c r="D1143" s="213">
        <v>1</v>
      </c>
      <c r="E1143" s="215"/>
      <c r="F1143" s="215"/>
      <c r="G1143" s="216"/>
      <c r="H1143" s="215">
        <v>225</v>
      </c>
      <c r="I1143" s="215">
        <v>906</v>
      </c>
      <c r="J1143" s="217" t="s">
        <v>1902</v>
      </c>
    </row>
    <row r="1144" spans="1:10" ht="12.75">
      <c r="A1144" s="220">
        <v>225907</v>
      </c>
      <c r="B1144" s="213" t="s">
        <v>1910</v>
      </c>
      <c r="C1144" s="213">
        <v>2</v>
      </c>
      <c r="D1144" s="213">
        <v>2</v>
      </c>
      <c r="E1144" s="215"/>
      <c r="F1144" s="215"/>
      <c r="G1144" s="216"/>
      <c r="H1144" s="215">
        <v>225</v>
      </c>
      <c r="I1144" s="215">
        <v>907</v>
      </c>
      <c r="J1144" s="217" t="s">
        <v>1903</v>
      </c>
    </row>
    <row r="1145" spans="1:10" ht="12.75">
      <c r="A1145" s="220">
        <v>225950</v>
      </c>
      <c r="B1145" s="213" t="s">
        <v>237</v>
      </c>
      <c r="C1145" s="213">
        <v>4</v>
      </c>
      <c r="D1145" s="213">
        <v>4</v>
      </c>
      <c r="E1145" s="215"/>
      <c r="F1145" s="215"/>
      <c r="G1145" s="216"/>
      <c r="H1145" s="215">
        <v>225</v>
      </c>
      <c r="I1145" s="215">
        <v>950</v>
      </c>
      <c r="J1145" s="217" t="s">
        <v>1195</v>
      </c>
    </row>
    <row r="1146" spans="1:10" ht="12.75">
      <c r="A1146" s="220">
        <v>226901</v>
      </c>
      <c r="B1146" s="213" t="s">
        <v>1912</v>
      </c>
      <c r="C1146" s="213">
        <v>3</v>
      </c>
      <c r="D1146" s="213">
        <v>2</v>
      </c>
      <c r="E1146" s="215"/>
      <c r="F1146" s="215"/>
      <c r="G1146" s="216"/>
      <c r="H1146" s="215">
        <v>226</v>
      </c>
      <c r="I1146" s="215">
        <v>901</v>
      </c>
      <c r="J1146" s="217" t="s">
        <v>1911</v>
      </c>
    </row>
    <row r="1147" spans="1:10" ht="12.75">
      <c r="A1147" s="220">
        <v>226903</v>
      </c>
      <c r="B1147" s="213" t="s">
        <v>1914</v>
      </c>
      <c r="C1147" s="213">
        <v>2</v>
      </c>
      <c r="D1147" s="213">
        <v>2</v>
      </c>
      <c r="E1147" s="215"/>
      <c r="F1147" s="215"/>
      <c r="G1147" s="216"/>
      <c r="H1147" s="215">
        <v>226</v>
      </c>
      <c r="I1147" s="215">
        <v>903</v>
      </c>
      <c r="J1147" s="217" t="s">
        <v>1913</v>
      </c>
    </row>
    <row r="1148" spans="1:10" ht="12.75">
      <c r="A1148" s="220">
        <v>226905</v>
      </c>
      <c r="B1148" s="213" t="s">
        <v>1916</v>
      </c>
      <c r="C1148" s="213">
        <v>3</v>
      </c>
      <c r="D1148" s="213">
        <v>3</v>
      </c>
      <c r="E1148" s="215"/>
      <c r="F1148" s="215"/>
      <c r="G1148" s="216"/>
      <c r="H1148" s="215">
        <v>226</v>
      </c>
      <c r="I1148" s="215">
        <v>905</v>
      </c>
      <c r="J1148" s="217" t="s">
        <v>1915</v>
      </c>
    </row>
    <row r="1149" spans="1:10" ht="12.75">
      <c r="A1149" s="220">
        <v>226906</v>
      </c>
      <c r="B1149" s="213" t="s">
        <v>1918</v>
      </c>
      <c r="C1149" s="213">
        <v>2</v>
      </c>
      <c r="D1149" s="213">
        <v>2</v>
      </c>
      <c r="E1149" s="215"/>
      <c r="F1149" s="215"/>
      <c r="G1149" s="216"/>
      <c r="H1149" s="215">
        <v>226</v>
      </c>
      <c r="I1149" s="215">
        <v>906</v>
      </c>
      <c r="J1149" s="217" t="s">
        <v>1917</v>
      </c>
    </row>
    <row r="1150" spans="1:10" ht="12.75">
      <c r="A1150" s="220">
        <v>226907</v>
      </c>
      <c r="B1150" s="213" t="s">
        <v>1920</v>
      </c>
      <c r="C1150" s="213">
        <v>1</v>
      </c>
      <c r="D1150" s="213">
        <v>1</v>
      </c>
      <c r="E1150" s="215"/>
      <c r="F1150" s="215"/>
      <c r="G1150" s="216"/>
      <c r="H1150" s="215">
        <v>226</v>
      </c>
      <c r="I1150" s="215">
        <v>907</v>
      </c>
      <c r="J1150" s="217" t="s">
        <v>1919</v>
      </c>
    </row>
    <row r="1151" spans="1:10" ht="12.75">
      <c r="A1151" s="220">
        <v>226908</v>
      </c>
      <c r="B1151" s="213" t="s">
        <v>1922</v>
      </c>
      <c r="C1151" s="213">
        <v>2</v>
      </c>
      <c r="D1151" s="213">
        <v>2</v>
      </c>
      <c r="E1151" s="215"/>
      <c r="F1151" s="215"/>
      <c r="G1151" s="216"/>
      <c r="H1151" s="215">
        <v>226</v>
      </c>
      <c r="I1151" s="215">
        <v>908</v>
      </c>
      <c r="J1151" s="217" t="s">
        <v>1921</v>
      </c>
    </row>
    <row r="1152" spans="1:10" ht="12.75">
      <c r="A1152" s="220">
        <v>226950</v>
      </c>
      <c r="B1152" s="213" t="s">
        <v>238</v>
      </c>
      <c r="C1152" s="213">
        <v>4</v>
      </c>
      <c r="D1152" s="213">
        <v>4</v>
      </c>
      <c r="E1152" s="215"/>
      <c r="F1152" s="215"/>
      <c r="G1152" s="216"/>
      <c r="H1152" s="215">
        <v>226</v>
      </c>
      <c r="I1152" s="215">
        <v>950</v>
      </c>
      <c r="J1152" s="217" t="s">
        <v>1196</v>
      </c>
    </row>
    <row r="1153" spans="1:10" ht="12.75">
      <c r="A1153" s="220">
        <v>227801</v>
      </c>
      <c r="B1153" s="213" t="s">
        <v>239</v>
      </c>
      <c r="C1153" s="213">
        <v>4</v>
      </c>
      <c r="D1153" s="213">
        <v>4</v>
      </c>
      <c r="E1153" s="215"/>
      <c r="F1153" s="215"/>
      <c r="G1153" s="216"/>
      <c r="H1153" s="215">
        <v>227</v>
      </c>
      <c r="I1153" s="215">
        <v>801</v>
      </c>
      <c r="J1153" s="217" t="s">
        <v>1197</v>
      </c>
    </row>
    <row r="1154" spans="1:10" ht="12.75">
      <c r="A1154" s="220">
        <v>227802</v>
      </c>
      <c r="B1154" s="215"/>
      <c r="C1154" s="213">
        <v>4</v>
      </c>
      <c r="D1154" s="213">
        <v>4</v>
      </c>
      <c r="E1154" s="215"/>
      <c r="F1154" s="215"/>
      <c r="G1154" s="216"/>
      <c r="H1154" s="215">
        <v>227</v>
      </c>
      <c r="I1154" s="215">
        <v>802</v>
      </c>
      <c r="J1154" s="217" t="s">
        <v>1198</v>
      </c>
    </row>
    <row r="1155" spans="1:10" ht="12.75">
      <c r="A1155" s="220">
        <v>227803</v>
      </c>
      <c r="B1155" s="213" t="s">
        <v>240</v>
      </c>
      <c r="C1155" s="213">
        <v>4</v>
      </c>
      <c r="D1155" s="213">
        <v>4</v>
      </c>
      <c r="E1155" s="215"/>
      <c r="F1155" s="215"/>
      <c r="G1155" s="216"/>
      <c r="H1155" s="215">
        <v>227</v>
      </c>
      <c r="I1155" s="215">
        <v>803</v>
      </c>
      <c r="J1155" s="217" t="s">
        <v>1199</v>
      </c>
    </row>
    <row r="1156" spans="1:10" ht="12.75">
      <c r="A1156" s="220">
        <v>227804</v>
      </c>
      <c r="B1156" s="213" t="s">
        <v>241</v>
      </c>
      <c r="C1156" s="213">
        <v>4</v>
      </c>
      <c r="D1156" s="213">
        <v>4</v>
      </c>
      <c r="E1156" s="215"/>
      <c r="F1156" s="215"/>
      <c r="G1156" s="216"/>
      <c r="H1156" s="215">
        <v>227</v>
      </c>
      <c r="I1156" s="215">
        <v>804</v>
      </c>
      <c r="J1156" s="217" t="s">
        <v>1200</v>
      </c>
    </row>
    <row r="1157" spans="1:10" ht="12.75">
      <c r="A1157" s="220">
        <v>227805</v>
      </c>
      <c r="B1157" s="213" t="s">
        <v>242</v>
      </c>
      <c r="C1157" s="213">
        <v>4</v>
      </c>
      <c r="D1157" s="213">
        <v>4</v>
      </c>
      <c r="E1157" s="215"/>
      <c r="F1157" s="215"/>
      <c r="G1157" s="216"/>
      <c r="H1157" s="215">
        <v>227</v>
      </c>
      <c r="I1157" s="215">
        <v>805</v>
      </c>
      <c r="J1157" s="217" t="s">
        <v>1201</v>
      </c>
    </row>
    <row r="1158" spans="1:10" ht="12.75">
      <c r="A1158" s="220">
        <v>227806</v>
      </c>
      <c r="B1158" s="213" t="s">
        <v>243</v>
      </c>
      <c r="C1158" s="213">
        <v>4</v>
      </c>
      <c r="D1158" s="213">
        <v>4</v>
      </c>
      <c r="E1158" s="215"/>
      <c r="F1158" s="215"/>
      <c r="G1158" s="216"/>
      <c r="H1158" s="215">
        <v>227</v>
      </c>
      <c r="I1158" s="215">
        <v>806</v>
      </c>
      <c r="J1158" s="217" t="s">
        <v>1202</v>
      </c>
    </row>
    <row r="1159" spans="1:10" ht="12.75">
      <c r="A1159" s="220">
        <v>227811</v>
      </c>
      <c r="B1159" s="213" t="s">
        <v>244</v>
      </c>
      <c r="C1159" s="213">
        <v>4</v>
      </c>
      <c r="D1159" s="213">
        <v>4</v>
      </c>
      <c r="E1159" s="215"/>
      <c r="F1159" s="215"/>
      <c r="G1159" s="216"/>
      <c r="H1159" s="215">
        <v>227</v>
      </c>
      <c r="I1159" s="215">
        <v>811</v>
      </c>
      <c r="J1159" s="217" t="s">
        <v>1203</v>
      </c>
    </row>
    <row r="1160" spans="1:10" ht="12.75">
      <c r="A1160" s="220">
        <v>227812</v>
      </c>
      <c r="B1160" s="213" t="s">
        <v>245</v>
      </c>
      <c r="C1160" s="213">
        <v>4</v>
      </c>
      <c r="D1160" s="213">
        <v>4</v>
      </c>
      <c r="E1160" s="215"/>
      <c r="F1160" s="215"/>
      <c r="G1160" s="216"/>
      <c r="H1160" s="215">
        <v>227</v>
      </c>
      <c r="I1160" s="215">
        <v>812</v>
      </c>
      <c r="J1160" s="217" t="s">
        <v>1204</v>
      </c>
    </row>
    <row r="1161" spans="1:10" ht="12.75">
      <c r="A1161" s="220">
        <v>227814</v>
      </c>
      <c r="B1161" s="213" t="s">
        <v>246</v>
      </c>
      <c r="C1161" s="213">
        <v>4</v>
      </c>
      <c r="D1161" s="213">
        <v>4</v>
      </c>
      <c r="E1161" s="215"/>
      <c r="F1161" s="215"/>
      <c r="G1161" s="216"/>
      <c r="H1161" s="215">
        <v>227</v>
      </c>
      <c r="I1161" s="215">
        <v>814</v>
      </c>
      <c r="J1161" s="217" t="s">
        <v>1205</v>
      </c>
    </row>
    <row r="1162" spans="1:10" ht="12.75">
      <c r="A1162" s="220">
        <v>227815</v>
      </c>
      <c r="B1162" s="215"/>
      <c r="C1162" s="213">
        <v>4</v>
      </c>
      <c r="D1162" s="213">
        <v>4</v>
      </c>
      <c r="E1162" s="215"/>
      <c r="F1162" s="215"/>
      <c r="G1162" s="216"/>
      <c r="H1162" s="215">
        <v>227</v>
      </c>
      <c r="I1162" s="215">
        <v>815</v>
      </c>
      <c r="J1162" s="217" t="s">
        <v>1206</v>
      </c>
    </row>
    <row r="1163" spans="1:10" ht="12.75">
      <c r="A1163" s="220">
        <v>227816</v>
      </c>
      <c r="B1163" s="213" t="s">
        <v>247</v>
      </c>
      <c r="C1163" s="213">
        <v>4</v>
      </c>
      <c r="D1163" s="213">
        <v>4</v>
      </c>
      <c r="E1163" s="215"/>
      <c r="F1163" s="215"/>
      <c r="G1163" s="216"/>
      <c r="H1163" s="215">
        <v>227</v>
      </c>
      <c r="I1163" s="215">
        <v>816</v>
      </c>
      <c r="J1163" s="217" t="s">
        <v>1207</v>
      </c>
    </row>
    <row r="1164" spans="1:10" ht="12.75">
      <c r="A1164" s="220">
        <v>227817</v>
      </c>
      <c r="B1164" s="213" t="s">
        <v>248</v>
      </c>
      <c r="C1164" s="213">
        <v>4</v>
      </c>
      <c r="D1164" s="213">
        <v>4</v>
      </c>
      <c r="E1164" s="215"/>
      <c r="F1164" s="215"/>
      <c r="G1164" s="216"/>
      <c r="H1164" s="215">
        <v>227</v>
      </c>
      <c r="I1164" s="215">
        <v>817</v>
      </c>
      <c r="J1164" s="217" t="s">
        <v>1208</v>
      </c>
    </row>
    <row r="1165" spans="1:10" ht="12.75">
      <c r="A1165" s="220">
        <v>227818</v>
      </c>
      <c r="B1165" s="213" t="s">
        <v>249</v>
      </c>
      <c r="C1165" s="213">
        <v>4</v>
      </c>
      <c r="D1165" s="213">
        <v>4</v>
      </c>
      <c r="E1165" s="215"/>
      <c r="F1165" s="215"/>
      <c r="G1165" s="216"/>
      <c r="H1165" s="215">
        <v>227</v>
      </c>
      <c r="I1165" s="215">
        <v>818</v>
      </c>
      <c r="J1165" s="217" t="s">
        <v>1209</v>
      </c>
    </row>
    <row r="1166" spans="1:10" ht="12.75">
      <c r="A1166" s="220">
        <v>227819</v>
      </c>
      <c r="B1166" s="213" t="s">
        <v>250</v>
      </c>
      <c r="C1166" s="213">
        <v>4</v>
      </c>
      <c r="D1166" s="213">
        <v>4</v>
      </c>
      <c r="E1166" s="215"/>
      <c r="F1166" s="215"/>
      <c r="G1166" s="216"/>
      <c r="H1166" s="215">
        <v>227</v>
      </c>
      <c r="I1166" s="215">
        <v>819</v>
      </c>
      <c r="J1166" s="217" t="s">
        <v>1210</v>
      </c>
    </row>
    <row r="1167" spans="1:10" ht="12.75">
      <c r="A1167" s="220">
        <v>227820</v>
      </c>
      <c r="B1167" s="213" t="s">
        <v>251</v>
      </c>
      <c r="C1167" s="213">
        <v>4</v>
      </c>
      <c r="D1167" s="213">
        <v>4</v>
      </c>
      <c r="E1167" s="215"/>
      <c r="F1167" s="215"/>
      <c r="G1167" s="216"/>
      <c r="H1167" s="215">
        <v>227</v>
      </c>
      <c r="I1167" s="215">
        <v>820</v>
      </c>
      <c r="J1167" s="217" t="s">
        <v>1211</v>
      </c>
    </row>
    <row r="1168" spans="1:10" ht="12.75">
      <c r="A1168" s="220">
        <v>227821</v>
      </c>
      <c r="B1168" s="213" t="s">
        <v>252</v>
      </c>
      <c r="C1168" s="213">
        <v>4</v>
      </c>
      <c r="D1168" s="213">
        <v>4</v>
      </c>
      <c r="E1168" s="215"/>
      <c r="F1168" s="215"/>
      <c r="G1168" s="216"/>
      <c r="H1168" s="215">
        <v>227</v>
      </c>
      <c r="I1168" s="215">
        <v>821</v>
      </c>
      <c r="J1168" s="217" t="s">
        <v>1212</v>
      </c>
    </row>
    <row r="1169" spans="1:10" ht="12.75">
      <c r="A1169" s="220">
        <v>227822</v>
      </c>
      <c r="B1169" s="213" t="s">
        <v>253</v>
      </c>
      <c r="C1169" s="213">
        <v>4</v>
      </c>
      <c r="D1169" s="213">
        <v>4</v>
      </c>
      <c r="E1169" s="215"/>
      <c r="F1169" s="215"/>
      <c r="G1169" s="216"/>
      <c r="H1169" s="215">
        <v>227</v>
      </c>
      <c r="I1169" s="215">
        <v>822</v>
      </c>
      <c r="J1169" s="217" t="s">
        <v>1213</v>
      </c>
    </row>
    <row r="1170" spans="1:10" ht="12.75">
      <c r="A1170" s="220">
        <v>227901</v>
      </c>
      <c r="B1170" s="213" t="s">
        <v>1924</v>
      </c>
      <c r="C1170" s="213">
        <v>3</v>
      </c>
      <c r="D1170" s="213">
        <v>3</v>
      </c>
      <c r="E1170" s="215"/>
      <c r="F1170" s="215"/>
      <c r="G1170" s="216"/>
      <c r="H1170" s="215">
        <v>227</v>
      </c>
      <c r="I1170" s="215">
        <v>901</v>
      </c>
      <c r="J1170" s="217" t="s">
        <v>1923</v>
      </c>
    </row>
    <row r="1171" spans="1:10" ht="12.75">
      <c r="A1171" s="220">
        <v>227904</v>
      </c>
      <c r="B1171" s="213" t="s">
        <v>1926</v>
      </c>
      <c r="C1171" s="213">
        <v>2</v>
      </c>
      <c r="D1171" s="213">
        <v>2</v>
      </c>
      <c r="E1171" s="215"/>
      <c r="F1171" s="215"/>
      <c r="G1171" s="216"/>
      <c r="H1171" s="215">
        <v>227</v>
      </c>
      <c r="I1171" s="215">
        <v>904</v>
      </c>
      <c r="J1171" s="217" t="s">
        <v>1925</v>
      </c>
    </row>
    <row r="1172" spans="1:10" ht="12.75">
      <c r="A1172" s="220">
        <v>227905</v>
      </c>
      <c r="B1172" s="213" t="s">
        <v>254</v>
      </c>
      <c r="C1172" s="213">
        <v>1</v>
      </c>
      <c r="D1172" s="213">
        <v>1</v>
      </c>
      <c r="E1172" s="215"/>
      <c r="F1172" s="215"/>
      <c r="G1172" s="216"/>
      <c r="H1172" s="215">
        <v>227</v>
      </c>
      <c r="I1172" s="215">
        <v>905</v>
      </c>
      <c r="J1172" s="217" t="s">
        <v>1214</v>
      </c>
    </row>
    <row r="1173" spans="1:10" ht="12.75">
      <c r="A1173" s="220">
        <v>227906</v>
      </c>
      <c r="B1173" s="213" t="s">
        <v>255</v>
      </c>
      <c r="C1173" s="213">
        <v>1</v>
      </c>
      <c r="D1173" s="213">
        <v>1</v>
      </c>
      <c r="E1173" s="215"/>
      <c r="F1173" s="215"/>
      <c r="G1173" s="216"/>
      <c r="H1173" s="215">
        <v>227</v>
      </c>
      <c r="I1173" s="215">
        <v>906</v>
      </c>
      <c r="J1173" s="217" t="s">
        <v>1215</v>
      </c>
    </row>
    <row r="1174" spans="1:10" ht="12.75">
      <c r="A1174" s="220">
        <v>227907</v>
      </c>
      <c r="B1174" s="213" t="s">
        <v>1928</v>
      </c>
      <c r="C1174" s="213">
        <v>3</v>
      </c>
      <c r="D1174" s="213">
        <v>3</v>
      </c>
      <c r="E1174" s="215"/>
      <c r="F1174" s="215"/>
      <c r="G1174" s="216"/>
      <c r="H1174" s="215">
        <v>227</v>
      </c>
      <c r="I1174" s="215">
        <v>907</v>
      </c>
      <c r="J1174" s="217" t="s">
        <v>1927</v>
      </c>
    </row>
    <row r="1175" spans="1:10" ht="12.75">
      <c r="A1175" s="220">
        <v>227909</v>
      </c>
      <c r="B1175" s="213" t="s">
        <v>1930</v>
      </c>
      <c r="C1175" s="213">
        <v>3</v>
      </c>
      <c r="D1175" s="213">
        <v>3</v>
      </c>
      <c r="E1175" s="215"/>
      <c r="F1175" s="215"/>
      <c r="G1175" s="216"/>
      <c r="H1175" s="215">
        <v>227</v>
      </c>
      <c r="I1175" s="215">
        <v>909</v>
      </c>
      <c r="J1175" s="217" t="s">
        <v>1929</v>
      </c>
    </row>
    <row r="1176" spans="1:10" ht="12.75">
      <c r="A1176" s="220">
        <v>227910</v>
      </c>
      <c r="B1176" s="213" t="s">
        <v>1932</v>
      </c>
      <c r="C1176" s="213">
        <v>3</v>
      </c>
      <c r="D1176" s="213">
        <v>2</v>
      </c>
      <c r="E1176" s="215"/>
      <c r="F1176" s="215"/>
      <c r="G1176" s="216"/>
      <c r="H1176" s="215">
        <v>227</v>
      </c>
      <c r="I1176" s="215">
        <v>910</v>
      </c>
      <c r="J1176" s="217" t="s">
        <v>1931</v>
      </c>
    </row>
    <row r="1177" spans="1:10" ht="12.75">
      <c r="A1177" s="220">
        <v>227912</v>
      </c>
      <c r="B1177" s="213" t="s">
        <v>1934</v>
      </c>
      <c r="C1177" s="213">
        <v>3</v>
      </c>
      <c r="D1177" s="213">
        <v>3</v>
      </c>
      <c r="E1177" s="215"/>
      <c r="F1177" s="215"/>
      <c r="G1177" s="216"/>
      <c r="H1177" s="215">
        <v>227</v>
      </c>
      <c r="I1177" s="215">
        <v>912</v>
      </c>
      <c r="J1177" s="217" t="s">
        <v>1933</v>
      </c>
    </row>
    <row r="1178" spans="1:10" ht="12.75">
      <c r="A1178" s="220">
        <v>227913</v>
      </c>
      <c r="B1178" s="213" t="s">
        <v>1936</v>
      </c>
      <c r="C1178" s="213">
        <v>3</v>
      </c>
      <c r="D1178" s="213">
        <v>3</v>
      </c>
      <c r="E1178" s="215"/>
      <c r="F1178" s="215"/>
      <c r="G1178" s="216"/>
      <c r="H1178" s="215">
        <v>227</v>
      </c>
      <c r="I1178" s="215">
        <v>913</v>
      </c>
      <c r="J1178" s="217" t="s">
        <v>1935</v>
      </c>
    </row>
    <row r="1179" spans="1:10" ht="12.75">
      <c r="A1179" s="220">
        <v>227950</v>
      </c>
      <c r="B1179" s="213" t="s">
        <v>256</v>
      </c>
      <c r="C1179" s="213">
        <v>4</v>
      </c>
      <c r="D1179" s="213">
        <v>4</v>
      </c>
      <c r="E1179" s="215"/>
      <c r="F1179" s="215"/>
      <c r="G1179" s="216"/>
      <c r="H1179" s="215">
        <v>227</v>
      </c>
      <c r="I1179" s="215">
        <v>950</v>
      </c>
      <c r="J1179" s="217" t="s">
        <v>1216</v>
      </c>
    </row>
    <row r="1180" spans="1:10" ht="12.75">
      <c r="A1180" s="220">
        <v>228901</v>
      </c>
      <c r="B1180" s="213" t="s">
        <v>1938</v>
      </c>
      <c r="C1180" s="213">
        <v>2</v>
      </c>
      <c r="D1180" s="213">
        <v>2</v>
      </c>
      <c r="E1180" s="215"/>
      <c r="F1180" s="215"/>
      <c r="G1180" s="216"/>
      <c r="H1180" s="215">
        <v>228</v>
      </c>
      <c r="I1180" s="215">
        <v>901</v>
      </c>
      <c r="J1180" s="217" t="s">
        <v>1937</v>
      </c>
    </row>
    <row r="1181" spans="1:10" ht="12.75">
      <c r="A1181" s="220">
        <v>228903</v>
      </c>
      <c r="B1181" s="213" t="s">
        <v>1940</v>
      </c>
      <c r="C1181" s="213">
        <v>2</v>
      </c>
      <c r="D1181" s="213">
        <v>2</v>
      </c>
      <c r="E1181" s="215"/>
      <c r="F1181" s="215"/>
      <c r="G1181" s="216"/>
      <c r="H1181" s="215">
        <v>228</v>
      </c>
      <c r="I1181" s="215">
        <v>903</v>
      </c>
      <c r="J1181" s="217" t="s">
        <v>1939</v>
      </c>
    </row>
    <row r="1182" spans="1:10" ht="12.75">
      <c r="A1182" s="220">
        <v>228904</v>
      </c>
      <c r="B1182" s="213" t="s">
        <v>1302</v>
      </c>
      <c r="C1182" s="213">
        <v>2</v>
      </c>
      <c r="D1182" s="213">
        <v>1</v>
      </c>
      <c r="E1182" s="215"/>
      <c r="F1182" s="215"/>
      <c r="G1182" s="216"/>
      <c r="H1182" s="215">
        <v>228</v>
      </c>
      <c r="I1182" s="215">
        <v>904</v>
      </c>
      <c r="J1182" s="217" t="s">
        <v>1941</v>
      </c>
    </row>
    <row r="1183" spans="1:10" ht="12.75">
      <c r="A1183" s="220">
        <v>228905</v>
      </c>
      <c r="B1183" s="213" t="s">
        <v>1943</v>
      </c>
      <c r="C1183" s="213">
        <v>2</v>
      </c>
      <c r="D1183" s="213">
        <v>1</v>
      </c>
      <c r="E1183" s="215"/>
      <c r="F1183" s="215"/>
      <c r="G1183" s="216"/>
      <c r="H1183" s="215">
        <v>228</v>
      </c>
      <c r="I1183" s="215">
        <v>905</v>
      </c>
      <c r="J1183" s="217" t="s">
        <v>1942</v>
      </c>
    </row>
    <row r="1184" spans="1:10" ht="12.75">
      <c r="A1184" s="220">
        <v>229901</v>
      </c>
      <c r="B1184" s="213" t="s">
        <v>1945</v>
      </c>
      <c r="C1184" s="213">
        <v>2</v>
      </c>
      <c r="D1184" s="213">
        <v>1</v>
      </c>
      <c r="E1184" s="215"/>
      <c r="F1184" s="215"/>
      <c r="G1184" s="216"/>
      <c r="H1184" s="215">
        <v>229</v>
      </c>
      <c r="I1184" s="215">
        <v>901</v>
      </c>
      <c r="J1184" s="217" t="s">
        <v>1944</v>
      </c>
    </row>
    <row r="1185" spans="1:10" ht="12.75">
      <c r="A1185" s="220">
        <v>229903</v>
      </c>
      <c r="B1185" s="213" t="s">
        <v>1947</v>
      </c>
      <c r="C1185" s="213">
        <v>2</v>
      </c>
      <c r="D1185" s="213">
        <v>3</v>
      </c>
      <c r="E1185" s="215"/>
      <c r="F1185" s="215"/>
      <c r="G1185" s="216"/>
      <c r="H1185" s="215">
        <v>229</v>
      </c>
      <c r="I1185" s="215">
        <v>903</v>
      </c>
      <c r="J1185" s="217" t="s">
        <v>1946</v>
      </c>
    </row>
    <row r="1186" spans="1:10" ht="12.75">
      <c r="A1186" s="220">
        <v>229904</v>
      </c>
      <c r="B1186" s="213" t="s">
        <v>1949</v>
      </c>
      <c r="C1186" s="213">
        <v>2</v>
      </c>
      <c r="D1186" s="213">
        <v>2</v>
      </c>
      <c r="E1186" s="215"/>
      <c r="F1186" s="215"/>
      <c r="G1186" s="216"/>
      <c r="H1186" s="215">
        <v>229</v>
      </c>
      <c r="I1186" s="215">
        <v>904</v>
      </c>
      <c r="J1186" s="217" t="s">
        <v>1948</v>
      </c>
    </row>
    <row r="1187" spans="1:10" ht="12.75">
      <c r="A1187" s="220">
        <v>229905</v>
      </c>
      <c r="B1187" s="213" t="s">
        <v>1951</v>
      </c>
      <c r="C1187" s="213">
        <v>1</v>
      </c>
      <c r="D1187" s="213">
        <v>1</v>
      </c>
      <c r="E1187" s="215"/>
      <c r="F1187" s="215"/>
      <c r="G1187" s="216"/>
      <c r="H1187" s="215">
        <v>229</v>
      </c>
      <c r="I1187" s="215">
        <v>905</v>
      </c>
      <c r="J1187" s="217" t="s">
        <v>1950</v>
      </c>
    </row>
    <row r="1188" spans="1:10" ht="12.75">
      <c r="A1188" s="220">
        <v>229906</v>
      </c>
      <c r="B1188" s="213" t="s">
        <v>1953</v>
      </c>
      <c r="C1188" s="213">
        <v>2</v>
      </c>
      <c r="D1188" s="213">
        <v>2</v>
      </c>
      <c r="E1188" s="215"/>
      <c r="F1188" s="215"/>
      <c r="G1188" s="216"/>
      <c r="H1188" s="215">
        <v>229</v>
      </c>
      <c r="I1188" s="215">
        <v>906</v>
      </c>
      <c r="J1188" s="217" t="s">
        <v>1952</v>
      </c>
    </row>
    <row r="1189" spans="1:10" ht="12.75">
      <c r="A1189" s="220">
        <v>230901</v>
      </c>
      <c r="B1189" s="213" t="s">
        <v>1652</v>
      </c>
      <c r="C1189" s="213">
        <v>2</v>
      </c>
      <c r="D1189" s="213">
        <v>2</v>
      </c>
      <c r="E1189" s="215"/>
      <c r="F1189" s="215"/>
      <c r="G1189" s="216"/>
      <c r="H1189" s="215">
        <v>230</v>
      </c>
      <c r="I1189" s="215">
        <v>901</v>
      </c>
      <c r="J1189" s="217" t="s">
        <v>1954</v>
      </c>
    </row>
    <row r="1190" spans="1:10" ht="12.75">
      <c r="A1190" s="220">
        <v>230902</v>
      </c>
      <c r="B1190" s="213" t="s">
        <v>1956</v>
      </c>
      <c r="C1190" s="213">
        <v>3</v>
      </c>
      <c r="D1190" s="213">
        <v>3</v>
      </c>
      <c r="E1190" s="215"/>
      <c r="F1190" s="215"/>
      <c r="G1190" s="216"/>
      <c r="H1190" s="215">
        <v>230</v>
      </c>
      <c r="I1190" s="215">
        <v>902</v>
      </c>
      <c r="J1190" s="217" t="s">
        <v>1955</v>
      </c>
    </row>
    <row r="1191" spans="1:10" ht="12.75">
      <c r="A1191" s="220">
        <v>230903</v>
      </c>
      <c r="B1191" s="213" t="s">
        <v>1958</v>
      </c>
      <c r="C1191" s="213">
        <v>1</v>
      </c>
      <c r="D1191" s="213">
        <v>1</v>
      </c>
      <c r="E1191" s="215"/>
      <c r="F1191" s="215"/>
      <c r="G1191" s="216"/>
      <c r="H1191" s="215">
        <v>230</v>
      </c>
      <c r="I1191" s="215">
        <v>903</v>
      </c>
      <c r="J1191" s="217" t="s">
        <v>1957</v>
      </c>
    </row>
    <row r="1192" spans="1:10" ht="12.75">
      <c r="A1192" s="220">
        <v>230904</v>
      </c>
      <c r="B1192" s="213" t="s">
        <v>1960</v>
      </c>
      <c r="C1192" s="213">
        <v>2</v>
      </c>
      <c r="D1192" s="213">
        <v>2</v>
      </c>
      <c r="E1192" s="215"/>
      <c r="F1192" s="215"/>
      <c r="G1192" s="216"/>
      <c r="H1192" s="215">
        <v>230</v>
      </c>
      <c r="I1192" s="215">
        <v>904</v>
      </c>
      <c r="J1192" s="217" t="s">
        <v>1959</v>
      </c>
    </row>
    <row r="1193" spans="1:10" ht="12.75">
      <c r="A1193" s="220">
        <v>230905</v>
      </c>
      <c r="B1193" s="213" t="s">
        <v>1962</v>
      </c>
      <c r="C1193" s="213">
        <v>2</v>
      </c>
      <c r="D1193" s="213">
        <v>3</v>
      </c>
      <c r="E1193" s="215"/>
      <c r="F1193" s="215"/>
      <c r="G1193" s="216"/>
      <c r="H1193" s="215">
        <v>230</v>
      </c>
      <c r="I1193" s="215">
        <v>905</v>
      </c>
      <c r="J1193" s="217" t="s">
        <v>1961</v>
      </c>
    </row>
    <row r="1194" spans="1:10" ht="12.75">
      <c r="A1194" s="220">
        <v>230906</v>
      </c>
      <c r="B1194" s="213" t="s">
        <v>1964</v>
      </c>
      <c r="C1194" s="213">
        <v>1</v>
      </c>
      <c r="D1194" s="213">
        <v>1</v>
      </c>
      <c r="E1194" s="215"/>
      <c r="F1194" s="215"/>
      <c r="G1194" s="216"/>
      <c r="H1194" s="215">
        <v>230</v>
      </c>
      <c r="I1194" s="215">
        <v>906</v>
      </c>
      <c r="J1194" s="217" t="s">
        <v>1963</v>
      </c>
    </row>
    <row r="1195" spans="1:10" ht="12.75">
      <c r="A1195" s="220">
        <v>230908</v>
      </c>
      <c r="B1195" s="213" t="s">
        <v>1966</v>
      </c>
      <c r="C1195" s="213">
        <v>2</v>
      </c>
      <c r="D1195" s="213">
        <v>2</v>
      </c>
      <c r="E1195" s="215"/>
      <c r="F1195" s="215"/>
      <c r="G1195" s="216"/>
      <c r="H1195" s="215">
        <v>230</v>
      </c>
      <c r="I1195" s="215">
        <v>908</v>
      </c>
      <c r="J1195" s="217" t="s">
        <v>1965</v>
      </c>
    </row>
    <row r="1196" spans="1:10" ht="12.75">
      <c r="A1196" s="220">
        <v>231901</v>
      </c>
      <c r="B1196" s="213" t="s">
        <v>1968</v>
      </c>
      <c r="C1196" s="213">
        <v>3</v>
      </c>
      <c r="D1196" s="213">
        <v>3</v>
      </c>
      <c r="E1196" s="215"/>
      <c r="F1196" s="215"/>
      <c r="G1196" s="216"/>
      <c r="H1196" s="215">
        <v>231</v>
      </c>
      <c r="I1196" s="215">
        <v>901</v>
      </c>
      <c r="J1196" s="217" t="s">
        <v>1967</v>
      </c>
    </row>
    <row r="1197" spans="1:10" ht="12.75">
      <c r="A1197" s="220">
        <v>231902</v>
      </c>
      <c r="B1197" s="213" t="s">
        <v>1970</v>
      </c>
      <c r="C1197" s="213">
        <v>3</v>
      </c>
      <c r="D1197" s="213">
        <v>3</v>
      </c>
      <c r="E1197" s="215"/>
      <c r="F1197" s="215"/>
      <c r="G1197" s="216"/>
      <c r="H1197" s="215">
        <v>231</v>
      </c>
      <c r="I1197" s="215">
        <v>902</v>
      </c>
      <c r="J1197" s="217" t="s">
        <v>1969</v>
      </c>
    </row>
    <row r="1198" spans="1:10" ht="12.75">
      <c r="A1198" s="220">
        <v>232801</v>
      </c>
      <c r="B1198" s="213" t="s">
        <v>257</v>
      </c>
      <c r="C1198" s="213">
        <v>4</v>
      </c>
      <c r="D1198" s="213">
        <v>4</v>
      </c>
      <c r="E1198" s="215"/>
      <c r="F1198" s="215"/>
      <c r="G1198" s="216"/>
      <c r="H1198" s="215">
        <v>232</v>
      </c>
      <c r="I1198" s="215">
        <v>801</v>
      </c>
      <c r="J1198" s="217" t="s">
        <v>1217</v>
      </c>
    </row>
    <row r="1199" spans="1:10" ht="12.75">
      <c r="A1199" s="220">
        <v>232901</v>
      </c>
      <c r="B1199" s="213" t="s">
        <v>1972</v>
      </c>
      <c r="C1199" s="213">
        <v>2</v>
      </c>
      <c r="D1199" s="213">
        <v>2</v>
      </c>
      <c r="E1199" s="215"/>
      <c r="F1199" s="215"/>
      <c r="G1199" s="216"/>
      <c r="H1199" s="215">
        <v>232</v>
      </c>
      <c r="I1199" s="215">
        <v>901</v>
      </c>
      <c r="J1199" s="217" t="s">
        <v>1971</v>
      </c>
    </row>
    <row r="1200" spans="1:10" ht="12.75">
      <c r="A1200" s="220">
        <v>232902</v>
      </c>
      <c r="B1200" s="213" t="s">
        <v>1974</v>
      </c>
      <c r="C1200" s="213">
        <v>2</v>
      </c>
      <c r="D1200" s="213">
        <v>2</v>
      </c>
      <c r="E1200" s="215"/>
      <c r="F1200" s="215"/>
      <c r="G1200" s="216"/>
      <c r="H1200" s="215">
        <v>232</v>
      </c>
      <c r="I1200" s="215">
        <v>902</v>
      </c>
      <c r="J1200" s="217" t="s">
        <v>1973</v>
      </c>
    </row>
    <row r="1201" spans="1:10" ht="12.75">
      <c r="A1201" s="220">
        <v>232903</v>
      </c>
      <c r="B1201" s="213" t="s">
        <v>258</v>
      </c>
      <c r="C1201" s="213">
        <v>1</v>
      </c>
      <c r="D1201" s="213">
        <v>1</v>
      </c>
      <c r="E1201" s="215"/>
      <c r="F1201" s="215"/>
      <c r="G1201" s="216"/>
      <c r="H1201" s="215">
        <v>232</v>
      </c>
      <c r="I1201" s="215">
        <v>903</v>
      </c>
      <c r="J1201" s="217" t="s">
        <v>1975</v>
      </c>
    </row>
    <row r="1202" spans="1:10" ht="12.75">
      <c r="A1202" s="220">
        <v>232904</v>
      </c>
      <c r="B1202" s="213" t="s">
        <v>1978</v>
      </c>
      <c r="C1202" s="213">
        <v>3</v>
      </c>
      <c r="D1202" s="213">
        <v>3</v>
      </c>
      <c r="E1202" s="215"/>
      <c r="F1202" s="215"/>
      <c r="G1202" s="216"/>
      <c r="H1202" s="215">
        <v>232</v>
      </c>
      <c r="I1202" s="215">
        <v>904</v>
      </c>
      <c r="J1202" s="217" t="s">
        <v>1977</v>
      </c>
    </row>
    <row r="1203" spans="1:10" ht="12.75">
      <c r="A1203" s="220">
        <v>233901</v>
      </c>
      <c r="B1203" s="213" t="s">
        <v>259</v>
      </c>
      <c r="C1203" s="213">
        <v>1</v>
      </c>
      <c r="D1203" s="213">
        <v>1</v>
      </c>
      <c r="E1203" s="215"/>
      <c r="F1203" s="215"/>
      <c r="G1203" s="216"/>
      <c r="H1203" s="215">
        <v>233</v>
      </c>
      <c r="I1203" s="215">
        <v>901</v>
      </c>
      <c r="J1203" s="217" t="s">
        <v>1979</v>
      </c>
    </row>
    <row r="1204" spans="1:10" ht="12.75">
      <c r="A1204" s="220">
        <v>233903</v>
      </c>
      <c r="B1204" s="213" t="s">
        <v>1982</v>
      </c>
      <c r="C1204" s="213">
        <v>3</v>
      </c>
      <c r="D1204" s="213">
        <v>3</v>
      </c>
      <c r="E1204" s="215"/>
      <c r="F1204" s="215"/>
      <c r="G1204" s="216"/>
      <c r="H1204" s="215">
        <v>233</v>
      </c>
      <c r="I1204" s="215">
        <v>903</v>
      </c>
      <c r="J1204" s="217" t="s">
        <v>1981</v>
      </c>
    </row>
    <row r="1205" spans="1:10" ht="12.75">
      <c r="A1205" s="220">
        <v>234801</v>
      </c>
      <c r="B1205" s="213" t="s">
        <v>260</v>
      </c>
      <c r="C1205" s="213">
        <v>4</v>
      </c>
      <c r="D1205" s="213">
        <v>4</v>
      </c>
      <c r="E1205" s="215"/>
      <c r="F1205" s="215"/>
      <c r="G1205" s="216"/>
      <c r="H1205" s="215">
        <v>234</v>
      </c>
      <c r="I1205" s="215">
        <v>801</v>
      </c>
      <c r="J1205" s="217" t="s">
        <v>1218</v>
      </c>
    </row>
    <row r="1206" spans="1:10" ht="12.75">
      <c r="A1206" s="220">
        <v>234902</v>
      </c>
      <c r="B1206" s="213" t="s">
        <v>1984</v>
      </c>
      <c r="C1206" s="213">
        <v>2</v>
      </c>
      <c r="D1206" s="213">
        <v>2</v>
      </c>
      <c r="E1206" s="215"/>
      <c r="F1206" s="215"/>
      <c r="G1206" s="216"/>
      <c r="H1206" s="215">
        <v>234</v>
      </c>
      <c r="I1206" s="215">
        <v>902</v>
      </c>
      <c r="J1206" s="217" t="s">
        <v>1983</v>
      </c>
    </row>
    <row r="1207" spans="1:10" ht="12.75">
      <c r="A1207" s="220">
        <v>234903</v>
      </c>
      <c r="B1207" s="213" t="s">
        <v>2382</v>
      </c>
      <c r="C1207" s="213">
        <v>2</v>
      </c>
      <c r="D1207" s="213">
        <v>2</v>
      </c>
      <c r="E1207" s="215"/>
      <c r="F1207" s="215"/>
      <c r="G1207" s="216"/>
      <c r="H1207" s="215">
        <v>234</v>
      </c>
      <c r="I1207" s="215">
        <v>903</v>
      </c>
      <c r="J1207" s="217" t="s">
        <v>1985</v>
      </c>
    </row>
    <row r="1208" spans="1:10" ht="12.75">
      <c r="A1208" s="220">
        <v>234904</v>
      </c>
      <c r="B1208" s="213" t="s">
        <v>1987</v>
      </c>
      <c r="C1208" s="213">
        <v>2</v>
      </c>
      <c r="D1208" s="213">
        <v>2</v>
      </c>
      <c r="E1208" s="215"/>
      <c r="F1208" s="215"/>
      <c r="G1208" s="216"/>
      <c r="H1208" s="215">
        <v>234</v>
      </c>
      <c r="I1208" s="215">
        <v>904</v>
      </c>
      <c r="J1208" s="217" t="s">
        <v>1986</v>
      </c>
    </row>
    <row r="1209" spans="1:10" ht="12.75">
      <c r="A1209" s="220">
        <v>234905</v>
      </c>
      <c r="B1209" s="213" t="s">
        <v>1989</v>
      </c>
      <c r="C1209" s="213">
        <v>1</v>
      </c>
      <c r="D1209" s="213">
        <v>2</v>
      </c>
      <c r="E1209" s="215"/>
      <c r="F1209" s="215"/>
      <c r="G1209" s="216"/>
      <c r="H1209" s="215">
        <v>234</v>
      </c>
      <c r="I1209" s="215">
        <v>905</v>
      </c>
      <c r="J1209" s="217" t="s">
        <v>1988</v>
      </c>
    </row>
    <row r="1210" spans="1:10" ht="12.75">
      <c r="A1210" s="220">
        <v>234906</v>
      </c>
      <c r="B1210" s="213" t="s">
        <v>1991</v>
      </c>
      <c r="C1210" s="213">
        <v>2</v>
      </c>
      <c r="D1210" s="213">
        <v>2</v>
      </c>
      <c r="E1210" s="215"/>
      <c r="F1210" s="215"/>
      <c r="G1210" s="216"/>
      <c r="H1210" s="215">
        <v>234</v>
      </c>
      <c r="I1210" s="215">
        <v>906</v>
      </c>
      <c r="J1210" s="217" t="s">
        <v>1990</v>
      </c>
    </row>
    <row r="1211" spans="1:10" ht="12.75">
      <c r="A1211" s="220">
        <v>234907</v>
      </c>
      <c r="B1211" s="213" t="s">
        <v>1993</v>
      </c>
      <c r="C1211" s="213">
        <v>2</v>
      </c>
      <c r="D1211" s="213">
        <v>2</v>
      </c>
      <c r="E1211" s="215"/>
      <c r="F1211" s="215"/>
      <c r="G1211" s="216"/>
      <c r="H1211" s="215">
        <v>234</v>
      </c>
      <c r="I1211" s="215">
        <v>907</v>
      </c>
      <c r="J1211" s="217" t="s">
        <v>1992</v>
      </c>
    </row>
    <row r="1212" spans="1:10" ht="12.75">
      <c r="A1212" s="220">
        <v>234909</v>
      </c>
      <c r="B1212" s="213" t="s">
        <v>1995</v>
      </c>
      <c r="C1212" s="213">
        <v>1</v>
      </c>
      <c r="D1212" s="213">
        <v>1</v>
      </c>
      <c r="E1212" s="215"/>
      <c r="F1212" s="215"/>
      <c r="G1212" s="216"/>
      <c r="H1212" s="215">
        <v>234</v>
      </c>
      <c r="I1212" s="215">
        <v>909</v>
      </c>
      <c r="J1212" s="217" t="s">
        <v>1994</v>
      </c>
    </row>
    <row r="1213" spans="1:10" ht="12.75">
      <c r="A1213" s="220">
        <v>235801</v>
      </c>
      <c r="B1213" s="213" t="s">
        <v>261</v>
      </c>
      <c r="C1213" s="213">
        <v>4</v>
      </c>
      <c r="D1213" s="213">
        <v>4</v>
      </c>
      <c r="E1213" s="215"/>
      <c r="F1213" s="215"/>
      <c r="G1213" s="216"/>
      <c r="H1213" s="215">
        <v>235</v>
      </c>
      <c r="I1213" s="215">
        <v>801</v>
      </c>
      <c r="J1213" s="217" t="s">
        <v>1219</v>
      </c>
    </row>
    <row r="1214" spans="1:10" ht="12.75">
      <c r="A1214" s="220">
        <v>235901</v>
      </c>
      <c r="B1214" s="213" t="s">
        <v>1997</v>
      </c>
      <c r="C1214" s="213">
        <v>2</v>
      </c>
      <c r="D1214" s="213">
        <v>1</v>
      </c>
      <c r="E1214" s="215"/>
      <c r="F1214" s="215"/>
      <c r="G1214" s="216"/>
      <c r="H1214" s="215">
        <v>235</v>
      </c>
      <c r="I1214" s="215">
        <v>901</v>
      </c>
      <c r="J1214" s="217" t="s">
        <v>1996</v>
      </c>
    </row>
    <row r="1215" spans="1:10" ht="12.75">
      <c r="A1215" s="220">
        <v>235902</v>
      </c>
      <c r="B1215" s="213" t="s">
        <v>1999</v>
      </c>
      <c r="C1215" s="213">
        <v>2</v>
      </c>
      <c r="D1215" s="213">
        <v>2</v>
      </c>
      <c r="E1215" s="215"/>
      <c r="F1215" s="215"/>
      <c r="G1215" s="216"/>
      <c r="H1215" s="215">
        <v>235</v>
      </c>
      <c r="I1215" s="215">
        <v>902</v>
      </c>
      <c r="J1215" s="217" t="s">
        <v>1998</v>
      </c>
    </row>
    <row r="1216" spans="1:10" ht="12.75">
      <c r="A1216" s="220">
        <v>235904</v>
      </c>
      <c r="B1216" s="213" t="s">
        <v>2001</v>
      </c>
      <c r="C1216" s="213">
        <v>3</v>
      </c>
      <c r="D1216" s="213">
        <v>3</v>
      </c>
      <c r="E1216" s="215"/>
      <c r="F1216" s="215"/>
      <c r="G1216" s="216"/>
      <c r="H1216" s="215">
        <v>235</v>
      </c>
      <c r="I1216" s="215">
        <v>904</v>
      </c>
      <c r="J1216" s="217" t="s">
        <v>2000</v>
      </c>
    </row>
    <row r="1217" spans="1:10" ht="12.75">
      <c r="A1217" s="220">
        <v>235950</v>
      </c>
      <c r="B1217" s="213" t="s">
        <v>262</v>
      </c>
      <c r="C1217" s="213">
        <v>4</v>
      </c>
      <c r="D1217" s="213">
        <v>4</v>
      </c>
      <c r="E1217" s="215"/>
      <c r="F1217" s="215"/>
      <c r="G1217" s="216"/>
      <c r="H1217" s="215">
        <v>235</v>
      </c>
      <c r="I1217" s="215">
        <v>950</v>
      </c>
      <c r="J1217" s="217" t="s">
        <v>1220</v>
      </c>
    </row>
    <row r="1218" spans="1:10" ht="12.75">
      <c r="A1218" s="220">
        <v>236801</v>
      </c>
      <c r="B1218" s="213" t="s">
        <v>263</v>
      </c>
      <c r="C1218" s="213">
        <v>4</v>
      </c>
      <c r="D1218" s="213">
        <v>4</v>
      </c>
      <c r="E1218" s="215"/>
      <c r="F1218" s="215"/>
      <c r="G1218" s="216"/>
      <c r="H1218" s="215">
        <v>236</v>
      </c>
      <c r="I1218" s="215">
        <v>801</v>
      </c>
      <c r="J1218" s="217" t="s">
        <v>1221</v>
      </c>
    </row>
    <row r="1219" spans="1:10" ht="12.75">
      <c r="A1219" s="220">
        <v>236901</v>
      </c>
      <c r="B1219" s="213" t="s">
        <v>2003</v>
      </c>
      <c r="C1219" s="213">
        <v>2</v>
      </c>
      <c r="D1219" s="213">
        <v>2</v>
      </c>
      <c r="E1219" s="215"/>
      <c r="F1219" s="215"/>
      <c r="G1219" s="216"/>
      <c r="H1219" s="215">
        <v>236</v>
      </c>
      <c r="I1219" s="215">
        <v>901</v>
      </c>
      <c r="J1219" s="217" t="s">
        <v>2002</v>
      </c>
    </row>
    <row r="1220" spans="1:10" ht="12.75">
      <c r="A1220" s="220">
        <v>236902</v>
      </c>
      <c r="B1220" s="213" t="s">
        <v>2005</v>
      </c>
      <c r="C1220" s="213">
        <v>2</v>
      </c>
      <c r="D1220" s="213">
        <v>2</v>
      </c>
      <c r="E1220" s="215"/>
      <c r="F1220" s="215"/>
      <c r="G1220" s="216"/>
      <c r="H1220" s="215">
        <v>236</v>
      </c>
      <c r="I1220" s="215">
        <v>902</v>
      </c>
      <c r="J1220" s="217" t="s">
        <v>2004</v>
      </c>
    </row>
    <row r="1221" spans="1:10" ht="12.75">
      <c r="A1221" s="220">
        <v>236903</v>
      </c>
      <c r="B1221" s="213" t="s">
        <v>264</v>
      </c>
      <c r="C1221" s="213">
        <v>1</v>
      </c>
      <c r="D1221" s="213">
        <v>1</v>
      </c>
      <c r="E1221" s="215"/>
      <c r="F1221" s="215"/>
      <c r="G1221" s="216"/>
      <c r="H1221" s="215">
        <v>236</v>
      </c>
      <c r="I1221" s="215">
        <v>903</v>
      </c>
      <c r="J1221" s="217" t="s">
        <v>1222</v>
      </c>
    </row>
    <row r="1222" spans="1:10" ht="12.75">
      <c r="A1222" s="220">
        <v>236950</v>
      </c>
      <c r="B1222" s="213" t="s">
        <v>265</v>
      </c>
      <c r="C1222" s="213">
        <v>4</v>
      </c>
      <c r="D1222" s="213">
        <v>4</v>
      </c>
      <c r="E1222" s="215"/>
      <c r="F1222" s="215"/>
      <c r="G1222" s="216"/>
      <c r="H1222" s="215">
        <v>236</v>
      </c>
      <c r="I1222" s="215">
        <v>950</v>
      </c>
      <c r="J1222" s="217" t="s">
        <v>1223</v>
      </c>
    </row>
    <row r="1223" spans="1:10" ht="12.75">
      <c r="A1223" s="220">
        <v>237902</v>
      </c>
      <c r="B1223" s="213" t="s">
        <v>2007</v>
      </c>
      <c r="C1223" s="213">
        <v>2</v>
      </c>
      <c r="D1223" s="213">
        <v>2</v>
      </c>
      <c r="E1223" s="215"/>
      <c r="F1223" s="215"/>
      <c r="G1223" s="216"/>
      <c r="H1223" s="215">
        <v>237</v>
      </c>
      <c r="I1223" s="215">
        <v>902</v>
      </c>
      <c r="J1223" s="217" t="s">
        <v>2006</v>
      </c>
    </row>
    <row r="1224" spans="1:10" ht="12.75">
      <c r="A1224" s="220">
        <v>237904</v>
      </c>
      <c r="B1224" s="213" t="s">
        <v>2009</v>
      </c>
      <c r="C1224" s="213">
        <v>2</v>
      </c>
      <c r="D1224" s="213">
        <v>2</v>
      </c>
      <c r="E1224" s="215"/>
      <c r="F1224" s="215"/>
      <c r="G1224" s="216"/>
      <c r="H1224" s="215">
        <v>237</v>
      </c>
      <c r="I1224" s="215">
        <v>904</v>
      </c>
      <c r="J1224" s="217" t="s">
        <v>2008</v>
      </c>
    </row>
    <row r="1225" spans="1:10" ht="12.75">
      <c r="A1225" s="220">
        <v>237905</v>
      </c>
      <c r="B1225" s="213" t="s">
        <v>2011</v>
      </c>
      <c r="C1225" s="213">
        <v>3</v>
      </c>
      <c r="D1225" s="213">
        <v>2</v>
      </c>
      <c r="E1225" s="215"/>
      <c r="F1225" s="215"/>
      <c r="G1225" s="216"/>
      <c r="H1225" s="215">
        <v>237</v>
      </c>
      <c r="I1225" s="215">
        <v>905</v>
      </c>
      <c r="J1225" s="217" t="s">
        <v>2010</v>
      </c>
    </row>
    <row r="1226" spans="1:10" ht="12.75">
      <c r="A1226" s="220">
        <v>238902</v>
      </c>
      <c r="B1226" s="213" t="s">
        <v>2013</v>
      </c>
      <c r="C1226" s="213">
        <v>3</v>
      </c>
      <c r="D1226" s="213">
        <v>3</v>
      </c>
      <c r="E1226" s="215"/>
      <c r="F1226" s="215"/>
      <c r="G1226" s="216"/>
      <c r="H1226" s="215">
        <v>238</v>
      </c>
      <c r="I1226" s="215">
        <v>902</v>
      </c>
      <c r="J1226" s="217" t="s">
        <v>2012</v>
      </c>
    </row>
    <row r="1227" spans="1:10" ht="12.75">
      <c r="A1227" s="220">
        <v>238904</v>
      </c>
      <c r="B1227" s="213" t="s">
        <v>2015</v>
      </c>
      <c r="C1227" s="213">
        <v>3</v>
      </c>
      <c r="D1227" s="213">
        <v>3</v>
      </c>
      <c r="E1227" s="215"/>
      <c r="F1227" s="215"/>
      <c r="G1227" s="216"/>
      <c r="H1227" s="215">
        <v>238</v>
      </c>
      <c r="I1227" s="215">
        <v>904</v>
      </c>
      <c r="J1227" s="217" t="s">
        <v>2014</v>
      </c>
    </row>
    <row r="1228" spans="1:10" ht="12.75">
      <c r="A1228" s="220">
        <v>238905</v>
      </c>
      <c r="B1228" s="213" t="s">
        <v>266</v>
      </c>
      <c r="C1228" s="213">
        <v>1</v>
      </c>
      <c r="D1228" s="213">
        <v>1</v>
      </c>
      <c r="E1228" s="215"/>
      <c r="F1228" s="215"/>
      <c r="G1228" s="216"/>
      <c r="H1228" s="215">
        <v>238</v>
      </c>
      <c r="I1228" s="215">
        <v>905</v>
      </c>
      <c r="J1228" s="217" t="s">
        <v>1224</v>
      </c>
    </row>
    <row r="1229" spans="1:10" ht="12.75">
      <c r="A1229" s="220">
        <v>239901</v>
      </c>
      <c r="B1229" s="213" t="s">
        <v>2017</v>
      </c>
      <c r="C1229" s="213">
        <v>3</v>
      </c>
      <c r="D1229" s="213">
        <v>3</v>
      </c>
      <c r="E1229" s="215"/>
      <c r="F1229" s="215"/>
      <c r="G1229" s="216"/>
      <c r="H1229" s="215">
        <v>239</v>
      </c>
      <c r="I1229" s="215">
        <v>901</v>
      </c>
      <c r="J1229" s="217" t="s">
        <v>2016</v>
      </c>
    </row>
    <row r="1230" spans="1:10" ht="12.75">
      <c r="A1230" s="220">
        <v>239903</v>
      </c>
      <c r="B1230" s="213" t="s">
        <v>2019</v>
      </c>
      <c r="C1230" s="213">
        <v>3</v>
      </c>
      <c r="D1230" s="213">
        <v>3</v>
      </c>
      <c r="E1230" s="215"/>
      <c r="F1230" s="215"/>
      <c r="G1230" s="216"/>
      <c r="H1230" s="215">
        <v>239</v>
      </c>
      <c r="I1230" s="215">
        <v>903</v>
      </c>
      <c r="J1230" s="217" t="s">
        <v>2018</v>
      </c>
    </row>
    <row r="1231" spans="1:10" ht="12.75">
      <c r="A1231" s="220">
        <v>240801</v>
      </c>
      <c r="B1231" s="213" t="s">
        <v>267</v>
      </c>
      <c r="C1231" s="213">
        <v>4</v>
      </c>
      <c r="D1231" s="213">
        <v>4</v>
      </c>
      <c r="E1231" s="215"/>
      <c r="F1231" s="215"/>
      <c r="G1231" s="216"/>
      <c r="H1231" s="215">
        <v>240</v>
      </c>
      <c r="I1231" s="215">
        <v>801</v>
      </c>
      <c r="J1231" s="217" t="s">
        <v>1225</v>
      </c>
    </row>
    <row r="1232" spans="1:10" ht="12.75">
      <c r="A1232" s="220">
        <v>240803</v>
      </c>
      <c r="B1232" s="215"/>
      <c r="C1232" s="213">
        <v>4</v>
      </c>
      <c r="D1232" s="213">
        <v>4</v>
      </c>
      <c r="E1232" s="215"/>
      <c r="F1232" s="215"/>
      <c r="G1232" s="216"/>
      <c r="H1232" s="215">
        <v>240</v>
      </c>
      <c r="I1232" s="215">
        <v>803</v>
      </c>
      <c r="J1232" s="217" t="s">
        <v>1226</v>
      </c>
    </row>
    <row r="1233" spans="1:10" ht="12.75">
      <c r="A1233" s="220">
        <v>240901</v>
      </c>
      <c r="B1233" s="213" t="s">
        <v>2021</v>
      </c>
      <c r="C1233" s="213">
        <v>1</v>
      </c>
      <c r="D1233" s="213">
        <v>1</v>
      </c>
      <c r="E1233" s="215"/>
      <c r="F1233" s="215"/>
      <c r="G1233" s="216"/>
      <c r="H1233" s="215">
        <v>240</v>
      </c>
      <c r="I1233" s="215">
        <v>901</v>
      </c>
      <c r="J1233" s="217" t="s">
        <v>2020</v>
      </c>
    </row>
    <row r="1234" spans="1:10" ht="12.75">
      <c r="A1234" s="220">
        <v>240903</v>
      </c>
      <c r="B1234" s="213" t="s">
        <v>2025</v>
      </c>
      <c r="C1234" s="213">
        <v>2</v>
      </c>
      <c r="D1234" s="213">
        <v>2</v>
      </c>
      <c r="E1234" s="215"/>
      <c r="F1234" s="215"/>
      <c r="G1234" s="216"/>
      <c r="H1234" s="215">
        <v>240</v>
      </c>
      <c r="I1234" s="215">
        <v>903</v>
      </c>
      <c r="J1234" s="217" t="s">
        <v>2024</v>
      </c>
    </row>
    <row r="1235" spans="1:10" ht="12.75">
      <c r="A1235" s="220">
        <v>240904</v>
      </c>
      <c r="B1235" s="213" t="s">
        <v>268</v>
      </c>
      <c r="C1235" s="213">
        <v>3</v>
      </c>
      <c r="D1235" s="213">
        <v>3</v>
      </c>
      <c r="E1235" s="215"/>
      <c r="F1235" s="215"/>
      <c r="G1235" s="216"/>
      <c r="H1235" s="215">
        <v>240</v>
      </c>
      <c r="I1235" s="215">
        <v>904</v>
      </c>
      <c r="J1235" s="217" t="s">
        <v>2026</v>
      </c>
    </row>
    <row r="1236" spans="1:10" ht="12.75">
      <c r="A1236" s="220">
        <v>241901</v>
      </c>
      <c r="B1236" s="213" t="s">
        <v>2029</v>
      </c>
      <c r="C1236" s="213">
        <v>2</v>
      </c>
      <c r="D1236" s="213">
        <v>2</v>
      </c>
      <c r="E1236" s="215"/>
      <c r="F1236" s="215"/>
      <c r="G1236" s="216"/>
      <c r="H1236" s="215">
        <v>241</v>
      </c>
      <c r="I1236" s="215">
        <v>901</v>
      </c>
      <c r="J1236" s="217" t="s">
        <v>2028</v>
      </c>
    </row>
    <row r="1237" spans="1:10" ht="12.75">
      <c r="A1237" s="220">
        <v>241902</v>
      </c>
      <c r="B1237" s="213" t="s">
        <v>2031</v>
      </c>
      <c r="C1237" s="213">
        <v>2</v>
      </c>
      <c r="D1237" s="213">
        <v>2</v>
      </c>
      <c r="E1237" s="215"/>
      <c r="F1237" s="215"/>
      <c r="G1237" s="216"/>
      <c r="H1237" s="215">
        <v>241</v>
      </c>
      <c r="I1237" s="215">
        <v>902</v>
      </c>
      <c r="J1237" s="217" t="s">
        <v>2030</v>
      </c>
    </row>
    <row r="1238" spans="1:10" ht="12.75">
      <c r="A1238" s="220">
        <v>241903</v>
      </c>
      <c r="B1238" s="213" t="s">
        <v>2033</v>
      </c>
      <c r="C1238" s="213">
        <v>2</v>
      </c>
      <c r="D1238" s="213">
        <v>3</v>
      </c>
      <c r="E1238" s="215"/>
      <c r="F1238" s="215"/>
      <c r="G1238" s="216"/>
      <c r="H1238" s="215">
        <v>241</v>
      </c>
      <c r="I1238" s="215">
        <v>903</v>
      </c>
      <c r="J1238" s="217" t="s">
        <v>2032</v>
      </c>
    </row>
    <row r="1239" spans="1:10" ht="12.75">
      <c r="A1239" s="220">
        <v>241904</v>
      </c>
      <c r="B1239" s="213" t="s">
        <v>2035</v>
      </c>
      <c r="C1239" s="213">
        <v>2</v>
      </c>
      <c r="D1239" s="213">
        <v>2</v>
      </c>
      <c r="E1239" s="215"/>
      <c r="F1239" s="215"/>
      <c r="G1239" s="216"/>
      <c r="H1239" s="215">
        <v>241</v>
      </c>
      <c r="I1239" s="215">
        <v>904</v>
      </c>
      <c r="J1239" s="217" t="s">
        <v>2034</v>
      </c>
    </row>
    <row r="1240" spans="1:10" ht="12.75">
      <c r="A1240" s="220">
        <v>241906</v>
      </c>
      <c r="B1240" s="213" t="s">
        <v>2037</v>
      </c>
      <c r="C1240" s="213">
        <v>3</v>
      </c>
      <c r="D1240" s="213">
        <v>3</v>
      </c>
      <c r="E1240" s="215"/>
      <c r="F1240" s="215"/>
      <c r="G1240" s="216"/>
      <c r="H1240" s="215">
        <v>241</v>
      </c>
      <c r="I1240" s="215">
        <v>906</v>
      </c>
      <c r="J1240" s="217" t="s">
        <v>2036</v>
      </c>
    </row>
    <row r="1241" spans="1:10" ht="12.75">
      <c r="A1241" s="220">
        <v>242902</v>
      </c>
      <c r="B1241" s="213" t="s">
        <v>2039</v>
      </c>
      <c r="C1241" s="213">
        <v>3</v>
      </c>
      <c r="D1241" s="213">
        <v>3</v>
      </c>
      <c r="E1241" s="215"/>
      <c r="F1241" s="215"/>
      <c r="G1241" s="216"/>
      <c r="H1241" s="215">
        <v>242</v>
      </c>
      <c r="I1241" s="215">
        <v>902</v>
      </c>
      <c r="J1241" s="217" t="s">
        <v>2038</v>
      </c>
    </row>
    <row r="1242" spans="1:10" ht="12.75">
      <c r="A1242" s="220">
        <v>242903</v>
      </c>
      <c r="B1242" s="213" t="s">
        <v>2041</v>
      </c>
      <c r="C1242" s="213">
        <v>3</v>
      </c>
      <c r="D1242" s="213">
        <v>3</v>
      </c>
      <c r="E1242" s="215"/>
      <c r="F1242" s="215"/>
      <c r="G1242" s="216"/>
      <c r="H1242" s="215">
        <v>242</v>
      </c>
      <c r="I1242" s="215">
        <v>903</v>
      </c>
      <c r="J1242" s="217" t="s">
        <v>2040</v>
      </c>
    </row>
    <row r="1243" spans="1:10" ht="12.75">
      <c r="A1243" s="220">
        <v>242905</v>
      </c>
      <c r="B1243" s="213" t="s">
        <v>2043</v>
      </c>
      <c r="C1243" s="213">
        <v>3</v>
      </c>
      <c r="D1243" s="213">
        <v>3</v>
      </c>
      <c r="E1243" s="215"/>
      <c r="F1243" s="215"/>
      <c r="G1243" s="216"/>
      <c r="H1243" s="215">
        <v>242</v>
      </c>
      <c r="I1243" s="215">
        <v>905</v>
      </c>
      <c r="J1243" s="217" t="s">
        <v>2042</v>
      </c>
    </row>
    <row r="1244" spans="1:10" ht="12.75">
      <c r="A1244" s="220">
        <v>242906</v>
      </c>
      <c r="B1244" s="213" t="s">
        <v>2045</v>
      </c>
      <c r="C1244" s="213">
        <v>3</v>
      </c>
      <c r="D1244" s="213">
        <v>3</v>
      </c>
      <c r="E1244" s="215"/>
      <c r="F1244" s="215"/>
      <c r="G1244" s="216"/>
      <c r="H1244" s="215">
        <v>242</v>
      </c>
      <c r="I1244" s="215">
        <v>906</v>
      </c>
      <c r="J1244" s="217" t="s">
        <v>2044</v>
      </c>
    </row>
    <row r="1245" spans="1:10" ht="12.75">
      <c r="A1245" s="220">
        <v>243801</v>
      </c>
      <c r="B1245" s="213" t="s">
        <v>269</v>
      </c>
      <c r="C1245" s="213">
        <v>4</v>
      </c>
      <c r="D1245" s="213">
        <v>4</v>
      </c>
      <c r="E1245" s="215"/>
      <c r="F1245" s="215"/>
      <c r="G1245" s="216"/>
      <c r="H1245" s="215">
        <v>243</v>
      </c>
      <c r="I1245" s="215">
        <v>801</v>
      </c>
      <c r="J1245" s="217" t="s">
        <v>1227</v>
      </c>
    </row>
    <row r="1246" spans="1:10" ht="12.75">
      <c r="A1246" s="220">
        <v>243901</v>
      </c>
      <c r="B1246" s="213" t="s">
        <v>2047</v>
      </c>
      <c r="C1246" s="213">
        <v>2</v>
      </c>
      <c r="D1246" s="213">
        <v>2</v>
      </c>
      <c r="E1246" s="215"/>
      <c r="F1246" s="215"/>
      <c r="G1246" s="216"/>
      <c r="H1246" s="215">
        <v>243</v>
      </c>
      <c r="I1246" s="215">
        <v>901</v>
      </c>
      <c r="J1246" s="217" t="s">
        <v>2046</v>
      </c>
    </row>
    <row r="1247" spans="1:10" ht="12.75">
      <c r="A1247" s="220">
        <v>243902</v>
      </c>
      <c r="B1247" s="213" t="s">
        <v>2049</v>
      </c>
      <c r="C1247" s="213">
        <v>2</v>
      </c>
      <c r="D1247" s="213">
        <v>3</v>
      </c>
      <c r="E1247" s="215"/>
      <c r="F1247" s="215"/>
      <c r="G1247" s="216"/>
      <c r="H1247" s="215">
        <v>243</v>
      </c>
      <c r="I1247" s="215">
        <v>902</v>
      </c>
      <c r="J1247" s="217" t="s">
        <v>2048</v>
      </c>
    </row>
    <row r="1248" spans="1:10" ht="12.75">
      <c r="A1248" s="220">
        <v>243903</v>
      </c>
      <c r="B1248" s="213" t="s">
        <v>270</v>
      </c>
      <c r="C1248" s="213">
        <v>2</v>
      </c>
      <c r="D1248" s="213">
        <v>2</v>
      </c>
      <c r="E1248" s="215"/>
      <c r="F1248" s="215"/>
      <c r="G1248" s="216"/>
      <c r="H1248" s="215">
        <v>243</v>
      </c>
      <c r="I1248" s="215">
        <v>903</v>
      </c>
      <c r="J1248" s="217" t="s">
        <v>2050</v>
      </c>
    </row>
    <row r="1249" spans="1:10" ht="12.75">
      <c r="A1249" s="220">
        <v>243905</v>
      </c>
      <c r="B1249" s="213" t="s">
        <v>2053</v>
      </c>
      <c r="C1249" s="213">
        <v>2</v>
      </c>
      <c r="D1249" s="213">
        <v>2</v>
      </c>
      <c r="E1249" s="215"/>
      <c r="F1249" s="215"/>
      <c r="G1249" s="216"/>
      <c r="H1249" s="215">
        <v>243</v>
      </c>
      <c r="I1249" s="215">
        <v>905</v>
      </c>
      <c r="J1249" s="217" t="s">
        <v>2052</v>
      </c>
    </row>
    <row r="1250" spans="1:10" ht="12.75">
      <c r="A1250" s="220">
        <v>243906</v>
      </c>
      <c r="B1250" s="213" t="s">
        <v>2055</v>
      </c>
      <c r="C1250" s="213">
        <v>1</v>
      </c>
      <c r="D1250" s="213">
        <v>1</v>
      </c>
      <c r="E1250" s="215"/>
      <c r="F1250" s="215"/>
      <c r="G1250" s="216"/>
      <c r="H1250" s="215">
        <v>243</v>
      </c>
      <c r="I1250" s="215">
        <v>906</v>
      </c>
      <c r="J1250" s="217" t="s">
        <v>2054</v>
      </c>
    </row>
    <row r="1251" spans="1:10" ht="12.75">
      <c r="A1251" s="220">
        <v>243950</v>
      </c>
      <c r="B1251" s="213" t="s">
        <v>271</v>
      </c>
      <c r="C1251" s="213">
        <v>4</v>
      </c>
      <c r="D1251" s="213">
        <v>4</v>
      </c>
      <c r="E1251" s="215"/>
      <c r="F1251" s="215"/>
      <c r="G1251" s="216"/>
      <c r="H1251" s="215">
        <v>243</v>
      </c>
      <c r="I1251" s="215">
        <v>950</v>
      </c>
      <c r="J1251" s="217" t="s">
        <v>1228</v>
      </c>
    </row>
    <row r="1252" spans="1:10" ht="12.75">
      <c r="A1252" s="220">
        <v>244901</v>
      </c>
      <c r="B1252" s="213" t="s">
        <v>2057</v>
      </c>
      <c r="C1252" s="213">
        <v>2</v>
      </c>
      <c r="D1252" s="213">
        <v>3</v>
      </c>
      <c r="E1252" s="215"/>
      <c r="F1252" s="215"/>
      <c r="G1252" s="216"/>
      <c r="H1252" s="215">
        <v>244</v>
      </c>
      <c r="I1252" s="215">
        <v>901</v>
      </c>
      <c r="J1252" s="217" t="s">
        <v>2056</v>
      </c>
    </row>
    <row r="1253" spans="1:10" ht="12.75">
      <c r="A1253" s="220">
        <v>244903</v>
      </c>
      <c r="B1253" s="213" t="s">
        <v>2059</v>
      </c>
      <c r="C1253" s="213">
        <v>3</v>
      </c>
      <c r="D1253" s="213">
        <v>3</v>
      </c>
      <c r="E1253" s="215"/>
      <c r="F1253" s="215"/>
      <c r="G1253" s="216"/>
      <c r="H1253" s="215">
        <v>244</v>
      </c>
      <c r="I1253" s="215">
        <v>903</v>
      </c>
      <c r="J1253" s="217" t="s">
        <v>2058</v>
      </c>
    </row>
    <row r="1254" spans="1:10" ht="12.75">
      <c r="A1254" s="220">
        <v>244905</v>
      </c>
      <c r="B1254" s="213" t="s">
        <v>2402</v>
      </c>
      <c r="C1254" s="213">
        <v>1</v>
      </c>
      <c r="D1254" s="213">
        <v>1</v>
      </c>
      <c r="E1254" s="215"/>
      <c r="F1254" s="215"/>
      <c r="G1254" s="216"/>
      <c r="H1254" s="215">
        <v>244</v>
      </c>
      <c r="I1254" s="215">
        <v>905</v>
      </c>
      <c r="J1254" s="217" t="s">
        <v>2060</v>
      </c>
    </row>
    <row r="1255" spans="1:10" ht="12.75">
      <c r="A1255" s="220">
        <v>244906</v>
      </c>
      <c r="B1255" s="213" t="s">
        <v>272</v>
      </c>
      <c r="C1255" s="213">
        <v>1</v>
      </c>
      <c r="D1255" s="213">
        <v>1</v>
      </c>
      <c r="E1255" s="215"/>
      <c r="F1255" s="215"/>
      <c r="G1255" s="216"/>
      <c r="H1255" s="215">
        <v>244</v>
      </c>
      <c r="I1255" s="215">
        <v>906</v>
      </c>
      <c r="J1255" s="217" t="s">
        <v>1229</v>
      </c>
    </row>
    <row r="1256" spans="1:10" ht="12.75">
      <c r="A1256" s="220">
        <v>245801</v>
      </c>
      <c r="B1256" s="215"/>
      <c r="C1256" s="213">
        <v>4</v>
      </c>
      <c r="D1256" s="213">
        <v>4</v>
      </c>
      <c r="E1256" s="215"/>
      <c r="F1256" s="215"/>
      <c r="G1256" s="216"/>
      <c r="H1256" s="215">
        <v>245</v>
      </c>
      <c r="I1256" s="215">
        <v>801</v>
      </c>
      <c r="J1256" s="217" t="s">
        <v>1230</v>
      </c>
    </row>
    <row r="1257" spans="1:10" ht="12.75">
      <c r="A1257" s="220">
        <v>245901</v>
      </c>
      <c r="B1257" s="213" t="s">
        <v>2062</v>
      </c>
      <c r="C1257" s="213">
        <v>1</v>
      </c>
      <c r="D1257" s="213">
        <v>1</v>
      </c>
      <c r="E1257" s="215"/>
      <c r="F1257" s="215"/>
      <c r="G1257" s="216"/>
      <c r="H1257" s="215">
        <v>245</v>
      </c>
      <c r="I1257" s="215">
        <v>901</v>
      </c>
      <c r="J1257" s="217" t="s">
        <v>2061</v>
      </c>
    </row>
    <row r="1258" spans="1:10" ht="12.75">
      <c r="A1258" s="220">
        <v>245902</v>
      </c>
      <c r="B1258" s="213" t="s">
        <v>2064</v>
      </c>
      <c r="C1258" s="213">
        <v>1</v>
      </c>
      <c r="D1258" s="213">
        <v>1</v>
      </c>
      <c r="E1258" s="215"/>
      <c r="F1258" s="215"/>
      <c r="G1258" s="216"/>
      <c r="H1258" s="215">
        <v>245</v>
      </c>
      <c r="I1258" s="215">
        <v>902</v>
      </c>
      <c r="J1258" s="217" t="s">
        <v>2063</v>
      </c>
    </row>
    <row r="1259" spans="1:10" ht="12.75">
      <c r="A1259" s="220">
        <v>245903</v>
      </c>
      <c r="B1259" s="213" t="s">
        <v>2066</v>
      </c>
      <c r="C1259" s="213">
        <v>1</v>
      </c>
      <c r="D1259" s="213">
        <v>2</v>
      </c>
      <c r="E1259" s="215"/>
      <c r="F1259" s="215"/>
      <c r="G1259" s="216"/>
      <c r="H1259" s="215">
        <v>245</v>
      </c>
      <c r="I1259" s="215">
        <v>903</v>
      </c>
      <c r="J1259" s="217" t="s">
        <v>2065</v>
      </c>
    </row>
    <row r="1260" spans="1:10" ht="12.75">
      <c r="A1260" s="220">
        <v>245904</v>
      </c>
      <c r="B1260" s="213" t="s">
        <v>2068</v>
      </c>
      <c r="C1260" s="213">
        <v>2</v>
      </c>
      <c r="D1260" s="213">
        <v>2</v>
      </c>
      <c r="E1260" s="215"/>
      <c r="F1260" s="215"/>
      <c r="G1260" s="216"/>
      <c r="H1260" s="215">
        <v>245</v>
      </c>
      <c r="I1260" s="215">
        <v>904</v>
      </c>
      <c r="J1260" s="217" t="s">
        <v>2067</v>
      </c>
    </row>
    <row r="1261" spans="1:10" ht="12.75">
      <c r="A1261" s="220">
        <v>246902</v>
      </c>
      <c r="B1261" s="213" t="s">
        <v>2070</v>
      </c>
      <c r="C1261" s="213">
        <v>2</v>
      </c>
      <c r="D1261" s="213">
        <v>2</v>
      </c>
      <c r="E1261" s="215"/>
      <c r="F1261" s="215"/>
      <c r="G1261" s="216"/>
      <c r="H1261" s="215">
        <v>246</v>
      </c>
      <c r="I1261" s="215">
        <v>902</v>
      </c>
      <c r="J1261" s="217" t="s">
        <v>2069</v>
      </c>
    </row>
    <row r="1262" spans="1:10" ht="12.75">
      <c r="A1262" s="220">
        <v>246904</v>
      </c>
      <c r="B1262" s="213" t="s">
        <v>2072</v>
      </c>
      <c r="C1262" s="213">
        <v>3</v>
      </c>
      <c r="D1262" s="213">
        <v>3</v>
      </c>
      <c r="E1262" s="215"/>
      <c r="F1262" s="215"/>
      <c r="G1262" s="216"/>
      <c r="H1262" s="215">
        <v>246</v>
      </c>
      <c r="I1262" s="215">
        <v>904</v>
      </c>
      <c r="J1262" s="217" t="s">
        <v>2071</v>
      </c>
    </row>
    <row r="1263" spans="1:10" ht="12.75">
      <c r="A1263" s="220">
        <v>246905</v>
      </c>
      <c r="B1263" s="213" t="s">
        <v>2074</v>
      </c>
      <c r="C1263" s="213">
        <v>2</v>
      </c>
      <c r="D1263" s="213">
        <v>2</v>
      </c>
      <c r="E1263" s="215"/>
      <c r="F1263" s="215"/>
      <c r="G1263" s="216"/>
      <c r="H1263" s="215">
        <v>246</v>
      </c>
      <c r="I1263" s="215">
        <v>905</v>
      </c>
      <c r="J1263" s="217" t="s">
        <v>2073</v>
      </c>
    </row>
    <row r="1264" spans="1:10" ht="12.75">
      <c r="A1264" s="220">
        <v>246906</v>
      </c>
      <c r="B1264" s="213" t="s">
        <v>2076</v>
      </c>
      <c r="C1264" s="213">
        <v>2</v>
      </c>
      <c r="D1264" s="213">
        <v>2</v>
      </c>
      <c r="E1264" s="215"/>
      <c r="F1264" s="215"/>
      <c r="G1264" s="216"/>
      <c r="H1264" s="215">
        <v>246</v>
      </c>
      <c r="I1264" s="215">
        <v>906</v>
      </c>
      <c r="J1264" s="217" t="s">
        <v>2075</v>
      </c>
    </row>
    <row r="1265" spans="1:10" ht="12.75">
      <c r="A1265" s="220">
        <v>246907</v>
      </c>
      <c r="B1265" s="213" t="s">
        <v>2078</v>
      </c>
      <c r="C1265" s="213">
        <v>3</v>
      </c>
      <c r="D1265" s="213">
        <v>3</v>
      </c>
      <c r="E1265" s="215"/>
      <c r="F1265" s="215"/>
      <c r="G1265" s="216"/>
      <c r="H1265" s="215">
        <v>246</v>
      </c>
      <c r="I1265" s="215">
        <v>907</v>
      </c>
      <c r="J1265" s="217" t="s">
        <v>2077</v>
      </c>
    </row>
    <row r="1266" spans="1:10" ht="12.75">
      <c r="A1266" s="220">
        <v>246908</v>
      </c>
      <c r="B1266" s="213" t="s">
        <v>2080</v>
      </c>
      <c r="C1266" s="213">
        <v>2</v>
      </c>
      <c r="D1266" s="213">
        <v>2</v>
      </c>
      <c r="E1266" s="215"/>
      <c r="F1266" s="215"/>
      <c r="G1266" s="216"/>
      <c r="H1266" s="215">
        <v>246</v>
      </c>
      <c r="I1266" s="215">
        <v>908</v>
      </c>
      <c r="J1266" s="217" t="s">
        <v>2079</v>
      </c>
    </row>
    <row r="1267" spans="1:10" ht="12.75">
      <c r="A1267" s="220">
        <v>246909</v>
      </c>
      <c r="B1267" s="213" t="s">
        <v>2082</v>
      </c>
      <c r="C1267" s="213">
        <v>3</v>
      </c>
      <c r="D1267" s="213">
        <v>3</v>
      </c>
      <c r="E1267" s="215"/>
      <c r="F1267" s="215"/>
      <c r="G1267" s="216"/>
      <c r="H1267" s="215">
        <v>246</v>
      </c>
      <c r="I1267" s="215">
        <v>909</v>
      </c>
      <c r="J1267" s="217" t="s">
        <v>2081</v>
      </c>
    </row>
    <row r="1268" spans="1:10" ht="12.75">
      <c r="A1268" s="220">
        <v>246911</v>
      </c>
      <c r="B1268" s="213" t="s">
        <v>2084</v>
      </c>
      <c r="C1268" s="213">
        <v>2</v>
      </c>
      <c r="D1268" s="213">
        <v>2</v>
      </c>
      <c r="E1268" s="215"/>
      <c r="F1268" s="215"/>
      <c r="G1268" s="216"/>
      <c r="H1268" s="215">
        <v>246</v>
      </c>
      <c r="I1268" s="215">
        <v>911</v>
      </c>
      <c r="J1268" s="217" t="s">
        <v>2083</v>
      </c>
    </row>
    <row r="1269" spans="1:10" ht="12.75">
      <c r="A1269" s="220">
        <v>246912</v>
      </c>
      <c r="B1269" s="213" t="s">
        <v>2086</v>
      </c>
      <c r="C1269" s="213">
        <v>2</v>
      </c>
      <c r="D1269" s="213">
        <v>2</v>
      </c>
      <c r="E1269" s="215"/>
      <c r="F1269" s="215"/>
      <c r="G1269" s="216"/>
      <c r="H1269" s="215">
        <v>246</v>
      </c>
      <c r="I1269" s="215">
        <v>912</v>
      </c>
      <c r="J1269" s="217" t="s">
        <v>2085</v>
      </c>
    </row>
    <row r="1270" spans="1:10" ht="12.75">
      <c r="A1270" s="220">
        <v>246913</v>
      </c>
      <c r="B1270" s="213" t="s">
        <v>2088</v>
      </c>
      <c r="C1270" s="213">
        <v>3</v>
      </c>
      <c r="D1270" s="213">
        <v>3</v>
      </c>
      <c r="E1270" s="215"/>
      <c r="F1270" s="215"/>
      <c r="G1270" s="216"/>
      <c r="H1270" s="215">
        <v>246</v>
      </c>
      <c r="I1270" s="215">
        <v>913</v>
      </c>
      <c r="J1270" s="217" t="s">
        <v>2087</v>
      </c>
    </row>
    <row r="1271" spans="1:10" ht="12.75">
      <c r="A1271" s="220">
        <v>246914</v>
      </c>
      <c r="B1271" s="213" t="s">
        <v>2100</v>
      </c>
      <c r="C1271" s="213">
        <v>3</v>
      </c>
      <c r="D1271" s="213">
        <v>3</v>
      </c>
      <c r="E1271" s="215"/>
      <c r="F1271" s="215"/>
      <c r="G1271" s="216"/>
      <c r="H1271" s="215">
        <v>246</v>
      </c>
      <c r="I1271" s="215">
        <v>914</v>
      </c>
      <c r="J1271" s="217" t="s">
        <v>2089</v>
      </c>
    </row>
    <row r="1272" spans="1:10" ht="12.75">
      <c r="A1272" s="220">
        <v>247901</v>
      </c>
      <c r="B1272" s="213" t="s">
        <v>2102</v>
      </c>
      <c r="C1272" s="213">
        <v>2</v>
      </c>
      <c r="D1272" s="213">
        <v>2</v>
      </c>
      <c r="E1272" s="215"/>
      <c r="F1272" s="215"/>
      <c r="G1272" s="216"/>
      <c r="H1272" s="215">
        <v>247</v>
      </c>
      <c r="I1272" s="215">
        <v>901</v>
      </c>
      <c r="J1272" s="217" t="s">
        <v>2101</v>
      </c>
    </row>
    <row r="1273" spans="1:10" ht="12.75">
      <c r="A1273" s="220">
        <v>247903</v>
      </c>
      <c r="B1273" s="213" t="s">
        <v>2104</v>
      </c>
      <c r="C1273" s="213">
        <v>2</v>
      </c>
      <c r="D1273" s="213">
        <v>2</v>
      </c>
      <c r="E1273" s="215"/>
      <c r="F1273" s="215"/>
      <c r="G1273" s="216"/>
      <c r="H1273" s="215">
        <v>247</v>
      </c>
      <c r="I1273" s="215">
        <v>903</v>
      </c>
      <c r="J1273" s="217" t="s">
        <v>2103</v>
      </c>
    </row>
    <row r="1274" spans="1:10" ht="12.75">
      <c r="A1274" s="220">
        <v>247904</v>
      </c>
      <c r="B1274" s="213" t="s">
        <v>2106</v>
      </c>
      <c r="C1274" s="213">
        <v>2</v>
      </c>
      <c r="D1274" s="213">
        <v>2</v>
      </c>
      <c r="E1274" s="215"/>
      <c r="F1274" s="215"/>
      <c r="G1274" s="216"/>
      <c r="H1274" s="215">
        <v>247</v>
      </c>
      <c r="I1274" s="215">
        <v>904</v>
      </c>
      <c r="J1274" s="217" t="s">
        <v>2105</v>
      </c>
    </row>
    <row r="1275" spans="1:10" ht="12.75">
      <c r="A1275" s="220">
        <v>247906</v>
      </c>
      <c r="B1275" s="213" t="s">
        <v>2108</v>
      </c>
      <c r="C1275" s="213">
        <v>2</v>
      </c>
      <c r="D1275" s="213">
        <v>2</v>
      </c>
      <c r="E1275" s="215"/>
      <c r="F1275" s="215"/>
      <c r="G1275" s="216"/>
      <c r="H1275" s="215">
        <v>247</v>
      </c>
      <c r="I1275" s="215">
        <v>906</v>
      </c>
      <c r="J1275" s="217" t="s">
        <v>2107</v>
      </c>
    </row>
    <row r="1276" spans="1:10" ht="12.75">
      <c r="A1276" s="220">
        <v>248901</v>
      </c>
      <c r="B1276" s="213" t="s">
        <v>2110</v>
      </c>
      <c r="C1276" s="213">
        <v>3</v>
      </c>
      <c r="D1276" s="213">
        <v>3</v>
      </c>
      <c r="E1276" s="215"/>
      <c r="F1276" s="215"/>
      <c r="G1276" s="216"/>
      <c r="H1276" s="215">
        <v>248</v>
      </c>
      <c r="I1276" s="215">
        <v>901</v>
      </c>
      <c r="J1276" s="217" t="s">
        <v>2109</v>
      </c>
    </row>
    <row r="1277" spans="1:10" ht="12.75">
      <c r="A1277" s="220">
        <v>248902</v>
      </c>
      <c r="B1277" s="213" t="s">
        <v>2112</v>
      </c>
      <c r="C1277" s="213">
        <v>3</v>
      </c>
      <c r="D1277" s="213">
        <v>3</v>
      </c>
      <c r="E1277" s="215"/>
      <c r="F1277" s="215"/>
      <c r="G1277" s="216"/>
      <c r="H1277" s="215">
        <v>248</v>
      </c>
      <c r="I1277" s="215">
        <v>902</v>
      </c>
      <c r="J1277" s="217" t="s">
        <v>2111</v>
      </c>
    </row>
    <row r="1278" spans="1:10" ht="12.75">
      <c r="A1278" s="220">
        <v>249901</v>
      </c>
      <c r="B1278" s="213" t="s">
        <v>2114</v>
      </c>
      <c r="C1278" s="213">
        <v>2</v>
      </c>
      <c r="D1278" s="213">
        <v>2</v>
      </c>
      <c r="E1278" s="215"/>
      <c r="F1278" s="215"/>
      <c r="G1278" s="216"/>
      <c r="H1278" s="215">
        <v>249</v>
      </c>
      <c r="I1278" s="215">
        <v>901</v>
      </c>
      <c r="J1278" s="217" t="s">
        <v>2113</v>
      </c>
    </row>
    <row r="1279" spans="1:10" ht="12.75">
      <c r="A1279" s="220">
        <v>249902</v>
      </c>
      <c r="B1279" s="213" t="s">
        <v>2116</v>
      </c>
      <c r="C1279" s="213">
        <v>3</v>
      </c>
      <c r="D1279" s="213">
        <v>3</v>
      </c>
      <c r="E1279" s="215"/>
      <c r="F1279" s="215"/>
      <c r="G1279" s="216"/>
      <c r="H1279" s="215">
        <v>249</v>
      </c>
      <c r="I1279" s="215">
        <v>902</v>
      </c>
      <c r="J1279" s="217" t="s">
        <v>2115</v>
      </c>
    </row>
    <row r="1280" spans="1:10" ht="12.75">
      <c r="A1280" s="220">
        <v>249903</v>
      </c>
      <c r="B1280" s="213" t="s">
        <v>2118</v>
      </c>
      <c r="C1280" s="213">
        <v>3</v>
      </c>
      <c r="D1280" s="213">
        <v>3</v>
      </c>
      <c r="E1280" s="215"/>
      <c r="F1280" s="215"/>
      <c r="G1280" s="216"/>
      <c r="H1280" s="215">
        <v>249</v>
      </c>
      <c r="I1280" s="215">
        <v>903</v>
      </c>
      <c r="J1280" s="217" t="s">
        <v>2117</v>
      </c>
    </row>
    <row r="1281" spans="1:10" ht="12.75">
      <c r="A1281" s="220">
        <v>249904</v>
      </c>
      <c r="B1281" s="213" t="s">
        <v>2120</v>
      </c>
      <c r="C1281" s="213">
        <v>3</v>
      </c>
      <c r="D1281" s="213">
        <v>3</v>
      </c>
      <c r="E1281" s="215"/>
      <c r="F1281" s="215"/>
      <c r="G1281" s="216"/>
      <c r="H1281" s="215">
        <v>249</v>
      </c>
      <c r="I1281" s="215">
        <v>904</v>
      </c>
      <c r="J1281" s="217" t="s">
        <v>2119</v>
      </c>
    </row>
    <row r="1282" spans="1:10" ht="12.75">
      <c r="A1282" s="220">
        <v>249905</v>
      </c>
      <c r="B1282" s="213" t="s">
        <v>2122</v>
      </c>
      <c r="C1282" s="213">
        <v>3</v>
      </c>
      <c r="D1282" s="213">
        <v>3</v>
      </c>
      <c r="E1282" s="215"/>
      <c r="F1282" s="215"/>
      <c r="G1282" s="216"/>
      <c r="H1282" s="215">
        <v>249</v>
      </c>
      <c r="I1282" s="215">
        <v>905</v>
      </c>
      <c r="J1282" s="217" t="s">
        <v>2121</v>
      </c>
    </row>
    <row r="1283" spans="1:10" ht="12.75">
      <c r="A1283" s="220">
        <v>249906</v>
      </c>
      <c r="B1283" s="213" t="s">
        <v>2124</v>
      </c>
      <c r="C1283" s="213">
        <v>2</v>
      </c>
      <c r="D1283" s="213">
        <v>2</v>
      </c>
      <c r="E1283" s="215"/>
      <c r="F1283" s="215"/>
      <c r="G1283" s="216"/>
      <c r="H1283" s="215">
        <v>249</v>
      </c>
      <c r="I1283" s="215">
        <v>906</v>
      </c>
      <c r="J1283" s="217" t="s">
        <v>2123</v>
      </c>
    </row>
    <row r="1284" spans="1:10" ht="12.75">
      <c r="A1284" s="220">
        <v>249908</v>
      </c>
      <c r="B1284" s="213" t="s">
        <v>2126</v>
      </c>
      <c r="C1284" s="213">
        <v>3</v>
      </c>
      <c r="D1284" s="213">
        <v>3</v>
      </c>
      <c r="E1284" s="215"/>
      <c r="F1284" s="215"/>
      <c r="G1284" s="216"/>
      <c r="H1284" s="215">
        <v>249</v>
      </c>
      <c r="I1284" s="215">
        <v>908</v>
      </c>
      <c r="J1284" s="217" t="s">
        <v>2125</v>
      </c>
    </row>
    <row r="1285" spans="1:10" ht="12.75">
      <c r="A1285" s="220">
        <v>250902</v>
      </c>
      <c r="B1285" s="213" t="s">
        <v>2128</v>
      </c>
      <c r="C1285" s="213">
        <v>3</v>
      </c>
      <c r="D1285" s="213">
        <v>3</v>
      </c>
      <c r="E1285" s="215"/>
      <c r="F1285" s="215"/>
      <c r="G1285" s="216"/>
      <c r="H1285" s="215">
        <v>250</v>
      </c>
      <c r="I1285" s="215">
        <v>902</v>
      </c>
      <c r="J1285" s="217" t="s">
        <v>2127</v>
      </c>
    </row>
    <row r="1286" spans="1:10" ht="12.75">
      <c r="A1286" s="220">
        <v>250903</v>
      </c>
      <c r="B1286" s="213" t="s">
        <v>2130</v>
      </c>
      <c r="C1286" s="213">
        <v>2</v>
      </c>
      <c r="D1286" s="213">
        <v>2</v>
      </c>
      <c r="E1286" s="215"/>
      <c r="F1286" s="215"/>
      <c r="G1286" s="216"/>
      <c r="H1286" s="215">
        <v>250</v>
      </c>
      <c r="I1286" s="215">
        <v>903</v>
      </c>
      <c r="J1286" s="217" t="s">
        <v>2129</v>
      </c>
    </row>
    <row r="1287" spans="1:10" ht="12.75">
      <c r="A1287" s="220">
        <v>250904</v>
      </c>
      <c r="B1287" s="213" t="s">
        <v>2133</v>
      </c>
      <c r="C1287" s="213">
        <v>2</v>
      </c>
      <c r="D1287" s="213">
        <v>3</v>
      </c>
      <c r="E1287" s="215"/>
      <c r="F1287" s="215"/>
      <c r="G1287" s="216"/>
      <c r="H1287" s="215">
        <v>250</v>
      </c>
      <c r="I1287" s="215">
        <v>904</v>
      </c>
      <c r="J1287" s="217" t="s">
        <v>2131</v>
      </c>
    </row>
    <row r="1288" spans="1:10" ht="12.75">
      <c r="A1288" s="220">
        <v>250905</v>
      </c>
      <c r="B1288" s="213" t="s">
        <v>2135</v>
      </c>
      <c r="C1288" s="213">
        <v>3</v>
      </c>
      <c r="D1288" s="213">
        <v>3</v>
      </c>
      <c r="E1288" s="215"/>
      <c r="F1288" s="215"/>
      <c r="G1288" s="216"/>
      <c r="H1288" s="215">
        <v>250</v>
      </c>
      <c r="I1288" s="215">
        <v>905</v>
      </c>
      <c r="J1288" s="217" t="s">
        <v>2134</v>
      </c>
    </row>
    <row r="1289" spans="1:10" ht="12.75">
      <c r="A1289" s="220">
        <v>250906</v>
      </c>
      <c r="B1289" s="213" t="s">
        <v>2137</v>
      </c>
      <c r="C1289" s="213">
        <v>2</v>
      </c>
      <c r="D1289" s="213">
        <v>2</v>
      </c>
      <c r="E1289" s="215"/>
      <c r="F1289" s="215"/>
      <c r="G1289" s="216"/>
      <c r="H1289" s="215">
        <v>250</v>
      </c>
      <c r="I1289" s="215">
        <v>906</v>
      </c>
      <c r="J1289" s="217" t="s">
        <v>2136</v>
      </c>
    </row>
    <row r="1290" spans="1:10" ht="12.75">
      <c r="A1290" s="220">
        <v>250907</v>
      </c>
      <c r="B1290" s="213" t="s">
        <v>2139</v>
      </c>
      <c r="C1290" s="213">
        <v>2</v>
      </c>
      <c r="D1290" s="213">
        <v>2</v>
      </c>
      <c r="E1290" s="215"/>
      <c r="F1290" s="215"/>
      <c r="G1290" s="216"/>
      <c r="H1290" s="215">
        <v>250</v>
      </c>
      <c r="I1290" s="215">
        <v>907</v>
      </c>
      <c r="J1290" s="217" t="s">
        <v>2138</v>
      </c>
    </row>
    <row r="1291" spans="1:10" ht="12.75">
      <c r="A1291" s="220">
        <v>251901</v>
      </c>
      <c r="B1291" s="213" t="s">
        <v>2141</v>
      </c>
      <c r="C1291" s="213">
        <v>3</v>
      </c>
      <c r="D1291" s="213">
        <v>3</v>
      </c>
      <c r="E1291" s="215"/>
      <c r="F1291" s="215"/>
      <c r="G1291" s="216"/>
      <c r="H1291" s="215">
        <v>251</v>
      </c>
      <c r="I1291" s="215">
        <v>901</v>
      </c>
      <c r="J1291" s="217" t="s">
        <v>2140</v>
      </c>
    </row>
    <row r="1292" spans="1:10" ht="12.75">
      <c r="A1292" s="220">
        <v>251902</v>
      </c>
      <c r="B1292" s="213" t="s">
        <v>2143</v>
      </c>
      <c r="C1292" s="213">
        <v>3</v>
      </c>
      <c r="D1292" s="213">
        <v>3</v>
      </c>
      <c r="E1292" s="215"/>
      <c r="F1292" s="215"/>
      <c r="G1292" s="216"/>
      <c r="H1292" s="215">
        <v>251</v>
      </c>
      <c r="I1292" s="215">
        <v>902</v>
      </c>
      <c r="J1292" s="217" t="s">
        <v>2142</v>
      </c>
    </row>
    <row r="1293" spans="1:10" ht="12.75">
      <c r="A1293" s="220">
        <v>252901</v>
      </c>
      <c r="B1293" s="213" t="s">
        <v>2145</v>
      </c>
      <c r="C1293" s="213">
        <v>2</v>
      </c>
      <c r="D1293" s="213">
        <v>2</v>
      </c>
      <c r="E1293" s="215"/>
      <c r="F1293" s="215"/>
      <c r="G1293" s="216"/>
      <c r="H1293" s="215">
        <v>252</v>
      </c>
      <c r="I1293" s="215">
        <v>901</v>
      </c>
      <c r="J1293" s="217" t="s">
        <v>2144</v>
      </c>
    </row>
    <row r="1294" spans="1:10" ht="12.75">
      <c r="A1294" s="220">
        <v>252902</v>
      </c>
      <c r="B1294" s="213" t="s">
        <v>2147</v>
      </c>
      <c r="C1294" s="213">
        <v>2</v>
      </c>
      <c r="D1294" s="213">
        <v>2</v>
      </c>
      <c r="E1294" s="215"/>
      <c r="F1294" s="215"/>
      <c r="G1294" s="216"/>
      <c r="H1294" s="215">
        <v>252</v>
      </c>
      <c r="I1294" s="215">
        <v>902</v>
      </c>
      <c r="J1294" s="217" t="s">
        <v>2146</v>
      </c>
    </row>
    <row r="1295" spans="1:10" ht="12.75">
      <c r="A1295" s="220">
        <v>252903</v>
      </c>
      <c r="B1295" s="213" t="s">
        <v>2149</v>
      </c>
      <c r="C1295" s="213">
        <v>2</v>
      </c>
      <c r="D1295" s="213">
        <v>2</v>
      </c>
      <c r="E1295" s="215"/>
      <c r="F1295" s="215"/>
      <c r="G1295" s="216"/>
      <c r="H1295" s="215">
        <v>252</v>
      </c>
      <c r="I1295" s="215">
        <v>903</v>
      </c>
      <c r="J1295" s="217" t="s">
        <v>2148</v>
      </c>
    </row>
    <row r="1296" spans="1:10" ht="12.75">
      <c r="A1296" s="220">
        <v>253901</v>
      </c>
      <c r="B1296" s="213" t="s">
        <v>2151</v>
      </c>
      <c r="C1296" s="213">
        <v>3</v>
      </c>
      <c r="D1296" s="213">
        <v>3</v>
      </c>
      <c r="E1296" s="215"/>
      <c r="F1296" s="215"/>
      <c r="G1296" s="216"/>
      <c r="H1296" s="215">
        <v>253</v>
      </c>
      <c r="I1296" s="215">
        <v>901</v>
      </c>
      <c r="J1296" s="217" t="s">
        <v>2150</v>
      </c>
    </row>
    <row r="1297" spans="1:10" ht="12.75">
      <c r="A1297" s="220">
        <v>254901</v>
      </c>
      <c r="B1297" s="213" t="s">
        <v>2153</v>
      </c>
      <c r="C1297" s="213">
        <v>1</v>
      </c>
      <c r="D1297" s="213">
        <v>1</v>
      </c>
      <c r="E1297" s="215"/>
      <c r="F1297" s="215"/>
      <c r="G1297" s="216"/>
      <c r="H1297" s="215">
        <v>254</v>
      </c>
      <c r="I1297" s="215">
        <v>901</v>
      </c>
      <c r="J1297" s="217" t="s">
        <v>2152</v>
      </c>
    </row>
    <row r="1298" spans="1:10" ht="12.75">
      <c r="A1298" s="220">
        <v>254902</v>
      </c>
      <c r="B1298" s="213" t="s">
        <v>2155</v>
      </c>
      <c r="C1298" s="213">
        <v>1</v>
      </c>
      <c r="D1298" s="213">
        <v>1</v>
      </c>
      <c r="E1298" s="215"/>
      <c r="F1298" s="215"/>
      <c r="G1298" s="216"/>
      <c r="H1298" s="215">
        <v>254</v>
      </c>
      <c r="I1298" s="215">
        <v>902</v>
      </c>
      <c r="J1298" s="217" t="s">
        <v>2154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35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102.00390625" style="0" customWidth="1"/>
  </cols>
  <sheetData>
    <row r="1" ht="12.75">
      <c r="A1" s="15" t="s">
        <v>1090</v>
      </c>
    </row>
    <row r="3" ht="12.75">
      <c r="A3" s="5" t="s">
        <v>2267</v>
      </c>
    </row>
    <row r="4" s="37" customFormat="1" ht="12.75">
      <c r="A4" s="37" t="s">
        <v>2272</v>
      </c>
    </row>
    <row r="5" s="5" customFormat="1" ht="12.75">
      <c r="A5" s="5" t="s">
        <v>2259</v>
      </c>
    </row>
    <row r="6" s="5" customFormat="1" ht="12.75"/>
    <row r="7" s="5" customFormat="1" ht="12.75">
      <c r="A7" s="5" t="s">
        <v>2268</v>
      </c>
    </row>
    <row r="8" s="5" customFormat="1" ht="12.75">
      <c r="A8" s="5" t="s">
        <v>2271</v>
      </c>
    </row>
    <row r="9" s="5" customFormat="1" ht="12.75">
      <c r="A9" s="5" t="s">
        <v>2270</v>
      </c>
    </row>
    <row r="10" s="5" customFormat="1" ht="12.75"/>
    <row r="11" s="5" customFormat="1" ht="12.75">
      <c r="A11" s="5" t="s">
        <v>2269</v>
      </c>
    </row>
    <row r="12" s="5" customFormat="1" ht="12.75"/>
    <row r="13" ht="12.75">
      <c r="A13" s="5" t="s">
        <v>825</v>
      </c>
    </row>
    <row r="15" s="87" customFormat="1" ht="15.75">
      <c r="A15" s="89" t="s">
        <v>2274</v>
      </c>
    </row>
    <row r="16" s="87" customFormat="1" ht="15.75">
      <c r="A16" s="89" t="s">
        <v>2275</v>
      </c>
    </row>
    <row r="17" s="87" customFormat="1" ht="15.75">
      <c r="A17" s="88" t="s">
        <v>2273</v>
      </c>
    </row>
    <row r="18" s="87" customFormat="1" ht="15.75">
      <c r="A18" s="157" t="s">
        <v>2215</v>
      </c>
    </row>
    <row r="19" s="87" customFormat="1" ht="15.75">
      <c r="A19" s="157"/>
    </row>
    <row r="20" s="87" customFormat="1" ht="15.75">
      <c r="A20" s="157" t="s">
        <v>1091</v>
      </c>
    </row>
    <row r="21" s="87" customFormat="1" ht="15.75">
      <c r="A21" s="157" t="s">
        <v>1092</v>
      </c>
    </row>
    <row r="22" s="87" customFormat="1" ht="15.75">
      <c r="A22" s="157" t="s">
        <v>1297</v>
      </c>
    </row>
    <row r="23" s="87" customFormat="1" ht="15.75" hidden="1">
      <c r="A23" s="157" t="s">
        <v>1093</v>
      </c>
    </row>
    <row r="24" s="87" customFormat="1" ht="15.75" hidden="1">
      <c r="A24" s="157" t="s">
        <v>1094</v>
      </c>
    </row>
    <row r="26" ht="12.75">
      <c r="A26" s="5" t="s">
        <v>2262</v>
      </c>
    </row>
    <row r="27" ht="12.75">
      <c r="A27" s="5" t="s">
        <v>2263</v>
      </c>
    </row>
    <row r="28" ht="12.75">
      <c r="A28" s="36" t="s">
        <v>2264</v>
      </c>
    </row>
    <row r="30" ht="12.75">
      <c r="A30" s="5" t="s">
        <v>2265</v>
      </c>
    </row>
    <row r="31" ht="12.75">
      <c r="A31" s="5" t="s">
        <v>2263</v>
      </c>
    </row>
    <row r="32" ht="12.75">
      <c r="A32" s="36" t="s">
        <v>2266</v>
      </c>
    </row>
    <row r="34" ht="12.75">
      <c r="A34" s="5" t="s">
        <v>2261</v>
      </c>
    </row>
    <row r="35" ht="12.75">
      <c r="A35" s="158" t="s">
        <v>2260</v>
      </c>
    </row>
  </sheetData>
  <sheetProtection sheet="1" objects="1" scenarios="1"/>
  <hyperlinks>
    <hyperlink ref="A35" r:id="rId1" display="http://www5.esc13.net/finance/"/>
    <hyperlink ref="A28" r:id="rId2" display="gbarker@esc12.net"/>
    <hyperlink ref="A32" r:id="rId3" display="wbrewton@esc12.net"/>
    <hyperlink ref="A17" r:id="rId4" display="http://www.tea.state.tx.us/school.finance/funding/sofweb7.html"/>
  </hyperlinks>
  <printOptions/>
  <pageMargins left="0.75" right="0.75" top="1" bottom="1" header="0.5" footer="0.5"/>
  <pageSetup horizontalDpi="300" verticalDpi="300" orientation="portrait" r:id="rId5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9.140625" style="104" customWidth="1"/>
    <col min="2" max="2" width="30.421875" style="104" customWidth="1"/>
  </cols>
  <sheetData>
    <row r="1" spans="1:2" ht="12.75">
      <c r="A1" s="1"/>
      <c r="B1" s="1"/>
    </row>
    <row r="2" spans="1:3" ht="12.75">
      <c r="A2" s="101"/>
      <c r="B2" s="101" t="s">
        <v>2276</v>
      </c>
      <c r="C2" s="1" t="s">
        <v>1393</v>
      </c>
    </row>
    <row r="3" spans="1:3" ht="12.75">
      <c r="A3" s="101"/>
      <c r="B3" s="101" t="s">
        <v>2277</v>
      </c>
      <c r="C3" s="1" t="s">
        <v>1394</v>
      </c>
    </row>
    <row r="4" spans="1:3" s="2" customFormat="1" ht="12.75">
      <c r="A4" s="105">
        <f>'Data Entry - FSF'!C3</f>
        <v>0</v>
      </c>
      <c r="B4" s="155" t="e">
        <f>LOOKUP(A4,A5:A1038,B5:B1038)</f>
        <v>#N/A</v>
      </c>
      <c r="C4" s="156" t="e">
        <f>VLOOKUP(A4,A5:B1034,2,FALSE)</f>
        <v>#N/A</v>
      </c>
    </row>
    <row r="5" spans="1:3" ht="12.75">
      <c r="A5" s="102" t="s">
        <v>2278</v>
      </c>
      <c r="B5" s="103" t="s">
        <v>2279</v>
      </c>
      <c r="C5">
        <v>1</v>
      </c>
    </row>
    <row r="6" spans="1:3" ht="12.75">
      <c r="A6" s="102" t="s">
        <v>2280</v>
      </c>
      <c r="B6" s="103" t="s">
        <v>2281</v>
      </c>
      <c r="C6">
        <v>2</v>
      </c>
    </row>
    <row r="7" spans="1:3" ht="12.75">
      <c r="A7" s="102" t="s">
        <v>2282</v>
      </c>
      <c r="B7" s="103" t="s">
        <v>2283</v>
      </c>
      <c r="C7">
        <v>1</v>
      </c>
    </row>
    <row r="8" spans="1:3" ht="12.75">
      <c r="A8" s="102" t="s">
        <v>2284</v>
      </c>
      <c r="B8" s="103" t="s">
        <v>2285</v>
      </c>
      <c r="C8">
        <v>2</v>
      </c>
    </row>
    <row r="9" spans="1:3" ht="12.75">
      <c r="A9" s="102" t="s">
        <v>2286</v>
      </c>
      <c r="B9" s="103" t="s">
        <v>2287</v>
      </c>
      <c r="C9">
        <v>1</v>
      </c>
    </row>
    <row r="10" spans="1:3" ht="12.75">
      <c r="A10" s="102" t="s">
        <v>2288</v>
      </c>
      <c r="B10" s="103" t="s">
        <v>2289</v>
      </c>
      <c r="C10">
        <v>3</v>
      </c>
    </row>
    <row r="11" spans="1:3" ht="12.75">
      <c r="A11" s="102" t="s">
        <v>2290</v>
      </c>
      <c r="B11" s="103" t="s">
        <v>2291</v>
      </c>
      <c r="C11">
        <v>1</v>
      </c>
    </row>
    <row r="12" spans="1:3" ht="12.75">
      <c r="A12" s="102" t="s">
        <v>2292</v>
      </c>
      <c r="B12" s="103" t="s">
        <v>2293</v>
      </c>
      <c r="C12">
        <v>2</v>
      </c>
    </row>
    <row r="13" spans="1:3" ht="12.75">
      <c r="A13" s="102" t="s">
        <v>2294</v>
      </c>
      <c r="B13" s="103" t="s">
        <v>2295</v>
      </c>
      <c r="C13">
        <v>3</v>
      </c>
    </row>
    <row r="14" spans="1:3" ht="12.75">
      <c r="A14" s="102" t="s">
        <v>2296</v>
      </c>
      <c r="B14" s="103" t="s">
        <v>2297</v>
      </c>
      <c r="C14">
        <v>1</v>
      </c>
    </row>
    <row r="15" spans="1:3" ht="12.75">
      <c r="A15" s="102" t="s">
        <v>2298</v>
      </c>
      <c r="B15" s="103" t="s">
        <v>2299</v>
      </c>
      <c r="C15">
        <v>2</v>
      </c>
    </row>
    <row r="16" spans="1:3" ht="12.75">
      <c r="A16" s="102" t="s">
        <v>2300</v>
      </c>
      <c r="B16" s="103" t="s">
        <v>2301</v>
      </c>
      <c r="C16">
        <v>2</v>
      </c>
    </row>
    <row r="17" spans="1:3" ht="12.75">
      <c r="A17" s="102" t="s">
        <v>2302</v>
      </c>
      <c r="B17" s="103" t="s">
        <v>2303</v>
      </c>
      <c r="C17">
        <v>1</v>
      </c>
    </row>
    <row r="18" spans="1:3" ht="12.75">
      <c r="A18" s="102" t="s">
        <v>2304</v>
      </c>
      <c r="B18" s="103" t="s">
        <v>2305</v>
      </c>
      <c r="C18">
        <v>3</v>
      </c>
    </row>
    <row r="19" spans="1:3" ht="12.75">
      <c r="A19" s="102" t="s">
        <v>2306</v>
      </c>
      <c r="B19" s="103" t="s">
        <v>2307</v>
      </c>
      <c r="C19">
        <v>2</v>
      </c>
    </row>
    <row r="20" spans="1:3" ht="12.75">
      <c r="A20" s="102" t="s">
        <v>2308</v>
      </c>
      <c r="B20" s="103" t="s">
        <v>2309</v>
      </c>
      <c r="C20">
        <v>1</v>
      </c>
    </row>
    <row r="21" spans="1:3" ht="12.75">
      <c r="A21" s="102" t="s">
        <v>2310</v>
      </c>
      <c r="B21" s="103" t="s">
        <v>2311</v>
      </c>
      <c r="C21">
        <v>2</v>
      </c>
    </row>
    <row r="22" spans="1:3" ht="12.75">
      <c r="A22" s="102" t="s">
        <v>2312</v>
      </c>
      <c r="B22" s="103" t="s">
        <v>2313</v>
      </c>
      <c r="C22">
        <v>3</v>
      </c>
    </row>
    <row r="23" spans="1:3" ht="12.75">
      <c r="A23" s="102" t="s">
        <v>2314</v>
      </c>
      <c r="B23" s="103" t="s">
        <v>2315</v>
      </c>
      <c r="C23">
        <v>1</v>
      </c>
    </row>
    <row r="24" spans="1:3" ht="12.75">
      <c r="A24" s="102" t="s">
        <v>2316</v>
      </c>
      <c r="B24" s="103" t="s">
        <v>2317</v>
      </c>
      <c r="C24">
        <v>2</v>
      </c>
    </row>
    <row r="25" spans="1:3" ht="12.75">
      <c r="A25" s="102" t="s">
        <v>2318</v>
      </c>
      <c r="B25" s="103" t="s">
        <v>2319</v>
      </c>
      <c r="C25">
        <v>1</v>
      </c>
    </row>
    <row r="26" spans="1:3" ht="12.75">
      <c r="A26" s="102" t="s">
        <v>2320</v>
      </c>
      <c r="B26" s="103" t="s">
        <v>2321</v>
      </c>
      <c r="C26">
        <v>2</v>
      </c>
    </row>
    <row r="27" spans="1:3" ht="12.75">
      <c r="A27" s="102" t="s">
        <v>2322</v>
      </c>
      <c r="B27" s="103" t="s">
        <v>2323</v>
      </c>
      <c r="C27">
        <v>1</v>
      </c>
    </row>
    <row r="28" spans="1:3" ht="12.75">
      <c r="A28" s="102" t="s">
        <v>2324</v>
      </c>
      <c r="B28" s="103" t="s">
        <v>2325</v>
      </c>
      <c r="C28">
        <v>2</v>
      </c>
    </row>
    <row r="29" spans="1:3" ht="12.75">
      <c r="A29" s="102" t="s">
        <v>2326</v>
      </c>
      <c r="B29" s="103" t="s">
        <v>2327</v>
      </c>
      <c r="C29">
        <v>3</v>
      </c>
    </row>
    <row r="30" spans="1:2" ht="12.75">
      <c r="A30" s="102" t="s">
        <v>2328</v>
      </c>
      <c r="B30" s="103" t="s">
        <v>2329</v>
      </c>
    </row>
    <row r="31" spans="1:2" ht="12.75">
      <c r="A31" s="102" t="s">
        <v>2330</v>
      </c>
      <c r="B31" s="103" t="s">
        <v>2331</v>
      </c>
    </row>
    <row r="32" spans="1:2" ht="12.75">
      <c r="A32" s="102" t="s">
        <v>2332</v>
      </c>
      <c r="B32" s="103" t="s">
        <v>2333</v>
      </c>
    </row>
    <row r="33" spans="1:2" ht="12.75">
      <c r="A33" s="102" t="s">
        <v>2334</v>
      </c>
      <c r="B33" s="103" t="s">
        <v>2335</v>
      </c>
    </row>
    <row r="34" spans="1:2" ht="12.75">
      <c r="A34" s="102" t="s">
        <v>2336</v>
      </c>
      <c r="B34" s="103" t="s">
        <v>2337</v>
      </c>
    </row>
    <row r="35" spans="1:2" ht="12.75">
      <c r="A35" s="102" t="s">
        <v>2338</v>
      </c>
      <c r="B35" s="103" t="s">
        <v>2339</v>
      </c>
    </row>
    <row r="36" spans="1:2" ht="12.75">
      <c r="A36" s="102" t="s">
        <v>2340</v>
      </c>
      <c r="B36" s="103" t="s">
        <v>2341</v>
      </c>
    </row>
    <row r="37" spans="1:2" ht="12.75">
      <c r="A37" s="102" t="s">
        <v>2342</v>
      </c>
      <c r="B37" s="103" t="s">
        <v>2343</v>
      </c>
    </row>
    <row r="38" spans="1:2" ht="12.75">
      <c r="A38" s="102" t="s">
        <v>2344</v>
      </c>
      <c r="B38" s="103" t="s">
        <v>2345</v>
      </c>
    </row>
    <row r="39" spans="1:2" ht="12.75">
      <c r="A39" s="102" t="s">
        <v>2346</v>
      </c>
      <c r="B39" s="103" t="s">
        <v>2347</v>
      </c>
    </row>
    <row r="40" spans="1:2" ht="12.75">
      <c r="A40" s="102" t="s">
        <v>2348</v>
      </c>
      <c r="B40" s="103" t="s">
        <v>2349</v>
      </c>
    </row>
    <row r="41" spans="1:2" ht="12.75">
      <c r="A41" s="102" t="s">
        <v>2351</v>
      </c>
      <c r="B41" s="103" t="s">
        <v>2352</v>
      </c>
    </row>
    <row r="42" spans="1:2" ht="12.75">
      <c r="A42" s="102" t="s">
        <v>2353</v>
      </c>
      <c r="B42" s="103" t="s">
        <v>2354</v>
      </c>
    </row>
    <row r="43" spans="1:2" ht="12.75">
      <c r="A43" s="102" t="s">
        <v>2355</v>
      </c>
      <c r="B43" s="103" t="s">
        <v>2356</v>
      </c>
    </row>
    <row r="44" spans="1:2" ht="12.75">
      <c r="A44" s="102" t="s">
        <v>2357</v>
      </c>
      <c r="B44" s="103" t="s">
        <v>2358</v>
      </c>
    </row>
    <row r="45" spans="1:2" ht="12.75">
      <c r="A45" s="102" t="s">
        <v>2359</v>
      </c>
      <c r="B45" s="103" t="s">
        <v>2360</v>
      </c>
    </row>
    <row r="46" spans="1:2" ht="12.75">
      <c r="A46" s="102" t="s">
        <v>2361</v>
      </c>
      <c r="B46" s="103" t="s">
        <v>2362</v>
      </c>
    </row>
    <row r="47" spans="1:2" ht="12.75">
      <c r="A47" s="102" t="s">
        <v>2363</v>
      </c>
      <c r="B47" s="103" t="s">
        <v>2364</v>
      </c>
    </row>
    <row r="48" spans="1:2" ht="12.75">
      <c r="A48" s="102" t="s">
        <v>2365</v>
      </c>
      <c r="B48" s="103" t="s">
        <v>2366</v>
      </c>
    </row>
    <row r="49" spans="1:2" ht="12.75">
      <c r="A49" s="102" t="s">
        <v>2367</v>
      </c>
      <c r="B49" s="103" t="s">
        <v>2368</v>
      </c>
    </row>
    <row r="50" spans="1:2" ht="12.75">
      <c r="A50" s="102" t="s">
        <v>2369</v>
      </c>
      <c r="B50" s="103" t="s">
        <v>2370</v>
      </c>
    </row>
    <row r="51" spans="1:2" ht="12.75">
      <c r="A51" s="102" t="s">
        <v>2371</v>
      </c>
      <c r="B51" s="103" t="s">
        <v>2372</v>
      </c>
    </row>
    <row r="52" spans="1:2" ht="12.75">
      <c r="A52" s="102" t="s">
        <v>2373</v>
      </c>
      <c r="B52" s="103" t="s">
        <v>2374</v>
      </c>
    </row>
    <row r="53" spans="1:2" ht="12.75">
      <c r="A53" s="102" t="s">
        <v>2375</v>
      </c>
      <c r="B53" s="103" t="s">
        <v>2376</v>
      </c>
    </row>
    <row r="54" spans="1:2" ht="12.75">
      <c r="A54" s="102" t="s">
        <v>2377</v>
      </c>
      <c r="B54" s="103" t="s">
        <v>2378</v>
      </c>
    </row>
    <row r="55" spans="1:2" ht="12.75">
      <c r="A55" s="102" t="s">
        <v>2379</v>
      </c>
      <c r="B55" s="103" t="s">
        <v>2380</v>
      </c>
    </row>
    <row r="56" spans="1:2" ht="12.75">
      <c r="A56" s="102" t="s">
        <v>2381</v>
      </c>
      <c r="B56" s="103" t="s">
        <v>2382</v>
      </c>
    </row>
    <row r="57" spans="1:2" ht="12.75">
      <c r="A57" s="102" t="s">
        <v>2383</v>
      </c>
      <c r="B57" s="103" t="s">
        <v>2384</v>
      </c>
    </row>
    <row r="58" spans="1:2" ht="12.75">
      <c r="A58" s="102" t="s">
        <v>2385</v>
      </c>
      <c r="B58" s="103" t="s">
        <v>2386</v>
      </c>
    </row>
    <row r="59" spans="1:2" ht="12.75">
      <c r="A59" s="102" t="s">
        <v>2387</v>
      </c>
      <c r="B59" s="103" t="s">
        <v>2388</v>
      </c>
    </row>
    <row r="60" spans="1:2" ht="12.75">
      <c r="A60" s="102" t="s">
        <v>2389</v>
      </c>
      <c r="B60" s="103" t="s">
        <v>2390</v>
      </c>
    </row>
    <row r="61" spans="1:2" ht="12.75">
      <c r="A61" s="102" t="s">
        <v>2391</v>
      </c>
      <c r="B61" s="103" t="s">
        <v>2392</v>
      </c>
    </row>
    <row r="62" spans="1:2" ht="12.75">
      <c r="A62" s="102" t="s">
        <v>2393</v>
      </c>
      <c r="B62" s="103" t="s">
        <v>2394</v>
      </c>
    </row>
    <row r="63" spans="1:2" ht="12.75">
      <c r="A63" s="102" t="s">
        <v>2395</v>
      </c>
      <c r="B63" s="103" t="s">
        <v>2396</v>
      </c>
    </row>
    <row r="64" spans="1:2" ht="12.75">
      <c r="A64" s="102" t="s">
        <v>2397</v>
      </c>
      <c r="B64" s="103" t="s">
        <v>2398</v>
      </c>
    </row>
    <row r="65" spans="1:2" ht="12.75">
      <c r="A65" s="102" t="s">
        <v>2399</v>
      </c>
      <c r="B65" s="103" t="s">
        <v>2400</v>
      </c>
    </row>
    <row r="66" spans="1:2" ht="12.75">
      <c r="A66" s="102" t="s">
        <v>2401</v>
      </c>
      <c r="B66" s="103" t="s">
        <v>2402</v>
      </c>
    </row>
    <row r="67" spans="1:2" ht="12.75">
      <c r="A67" s="102" t="s">
        <v>2403</v>
      </c>
      <c r="B67" s="103" t="s">
        <v>2404</v>
      </c>
    </row>
    <row r="68" spans="1:2" ht="12.75">
      <c r="A68" s="102" t="s">
        <v>2405</v>
      </c>
      <c r="B68" s="103" t="s">
        <v>2406</v>
      </c>
    </row>
    <row r="69" spans="1:2" ht="12.75">
      <c r="A69" s="102" t="s">
        <v>2407</v>
      </c>
      <c r="B69" s="103" t="s">
        <v>2408</v>
      </c>
    </row>
    <row r="70" spans="1:2" ht="12.75">
      <c r="A70" s="102" t="s">
        <v>2409</v>
      </c>
      <c r="B70" s="103" t="s">
        <v>2410</v>
      </c>
    </row>
    <row r="71" spans="1:2" ht="12.75">
      <c r="A71" s="102" t="s">
        <v>2411</v>
      </c>
      <c r="B71" s="103" t="s">
        <v>2412</v>
      </c>
    </row>
    <row r="72" spans="1:2" ht="12.75">
      <c r="A72" s="102" t="s">
        <v>2413</v>
      </c>
      <c r="B72" s="103" t="s">
        <v>2414</v>
      </c>
    </row>
    <row r="73" spans="1:2" ht="12.75">
      <c r="A73" s="102" t="s">
        <v>2415</v>
      </c>
      <c r="B73" s="103" t="s">
        <v>2416</v>
      </c>
    </row>
    <row r="74" spans="1:2" ht="12.75">
      <c r="A74" s="102" t="s">
        <v>2417</v>
      </c>
      <c r="B74" s="103" t="s">
        <v>2418</v>
      </c>
    </row>
    <row r="75" spans="1:2" ht="12.75">
      <c r="A75" s="102" t="s">
        <v>2419</v>
      </c>
      <c r="B75" s="103" t="s">
        <v>2420</v>
      </c>
    </row>
    <row r="76" spans="1:2" ht="12.75">
      <c r="A76" s="102" t="s">
        <v>2421</v>
      </c>
      <c r="B76" s="103" t="s">
        <v>2422</v>
      </c>
    </row>
    <row r="77" spans="1:2" ht="12.75">
      <c r="A77" s="102" t="s">
        <v>2423</v>
      </c>
      <c r="B77" s="103" t="s">
        <v>2424</v>
      </c>
    </row>
    <row r="78" spans="1:2" ht="12.75">
      <c r="A78" s="102" t="s">
        <v>2425</v>
      </c>
      <c r="B78" s="103" t="s">
        <v>2426</v>
      </c>
    </row>
    <row r="79" spans="1:2" ht="12.75">
      <c r="A79" s="102" t="s">
        <v>2427</v>
      </c>
      <c r="B79" s="103" t="s">
        <v>2428</v>
      </c>
    </row>
    <row r="80" spans="1:2" ht="12.75">
      <c r="A80" s="102" t="s">
        <v>2430</v>
      </c>
      <c r="B80" s="103" t="s">
        <v>2431</v>
      </c>
    </row>
    <row r="81" spans="1:2" ht="12.75">
      <c r="A81" s="102" t="s">
        <v>2432</v>
      </c>
      <c r="B81" s="103" t="s">
        <v>2433</v>
      </c>
    </row>
    <row r="82" spans="1:2" ht="12.75">
      <c r="A82" s="102" t="s">
        <v>2434</v>
      </c>
      <c r="B82" s="103" t="s">
        <v>2435</v>
      </c>
    </row>
    <row r="83" spans="1:2" ht="12.75">
      <c r="A83" s="102" t="s">
        <v>2436</v>
      </c>
      <c r="B83" s="103" t="s">
        <v>2437</v>
      </c>
    </row>
    <row r="84" spans="1:2" ht="12.75">
      <c r="A84" s="102" t="s">
        <v>2438</v>
      </c>
      <c r="B84" s="103" t="s">
        <v>2439</v>
      </c>
    </row>
    <row r="85" spans="1:2" ht="12.75">
      <c r="A85" s="102" t="s">
        <v>2440</v>
      </c>
      <c r="B85" s="103" t="s">
        <v>2441</v>
      </c>
    </row>
    <row r="86" spans="1:2" ht="12.75">
      <c r="A86" s="102" t="s">
        <v>2442</v>
      </c>
      <c r="B86" s="103" t="s">
        <v>2443</v>
      </c>
    </row>
    <row r="87" spans="1:2" ht="12.75">
      <c r="A87" s="102" t="s">
        <v>2444</v>
      </c>
      <c r="B87" s="103" t="s">
        <v>2445</v>
      </c>
    </row>
    <row r="88" spans="1:2" ht="12.75">
      <c r="A88" s="102" t="s">
        <v>2446</v>
      </c>
      <c r="B88" s="103" t="s">
        <v>2447</v>
      </c>
    </row>
    <row r="89" spans="1:2" ht="12.75">
      <c r="A89" s="102" t="s">
        <v>2448</v>
      </c>
      <c r="B89" s="103" t="s">
        <v>2449</v>
      </c>
    </row>
    <row r="90" spans="1:2" ht="12.75">
      <c r="A90" s="102" t="s">
        <v>2450</v>
      </c>
      <c r="B90" s="103" t="s">
        <v>2451</v>
      </c>
    </row>
    <row r="91" spans="1:2" ht="12.75">
      <c r="A91" s="102" t="s">
        <v>2452</v>
      </c>
      <c r="B91" s="103" t="s">
        <v>2453</v>
      </c>
    </row>
    <row r="92" spans="1:2" ht="12.75">
      <c r="A92" s="102" t="s">
        <v>2454</v>
      </c>
      <c r="B92" s="103" t="s">
        <v>2455</v>
      </c>
    </row>
    <row r="93" spans="1:2" ht="12.75">
      <c r="A93" s="102" t="s">
        <v>2456</v>
      </c>
      <c r="B93" s="103" t="s">
        <v>2457</v>
      </c>
    </row>
    <row r="94" spans="1:2" ht="12.75">
      <c r="A94" s="102" t="s">
        <v>2458</v>
      </c>
      <c r="B94" s="103" t="s">
        <v>2459</v>
      </c>
    </row>
    <row r="95" spans="1:2" ht="12.75">
      <c r="A95" s="102" t="s">
        <v>2460</v>
      </c>
      <c r="B95" s="103" t="s">
        <v>2461</v>
      </c>
    </row>
    <row r="96" spans="1:2" ht="12.75">
      <c r="A96" s="102" t="s">
        <v>2462</v>
      </c>
      <c r="B96" s="103" t="s">
        <v>2463</v>
      </c>
    </row>
    <row r="97" spans="1:2" ht="12.75">
      <c r="A97" s="102" t="s">
        <v>2464</v>
      </c>
      <c r="B97" s="103" t="s">
        <v>2465</v>
      </c>
    </row>
    <row r="98" spans="1:2" ht="12.75">
      <c r="A98" s="102" t="s">
        <v>2466</v>
      </c>
      <c r="B98" s="103" t="s">
        <v>2467</v>
      </c>
    </row>
    <row r="99" spans="1:2" ht="12.75">
      <c r="A99" s="102" t="s">
        <v>2468</v>
      </c>
      <c r="B99" s="103" t="s">
        <v>2469</v>
      </c>
    </row>
    <row r="100" spans="1:2" ht="12.75">
      <c r="A100" s="102" t="s">
        <v>2470</v>
      </c>
      <c r="B100" s="103" t="s">
        <v>2471</v>
      </c>
    </row>
    <row r="101" spans="1:2" ht="12.75">
      <c r="A101" s="102" t="s">
        <v>2472</v>
      </c>
      <c r="B101" s="103" t="s">
        <v>2473</v>
      </c>
    </row>
    <row r="102" spans="1:2" ht="12.75">
      <c r="A102" s="102" t="s">
        <v>2474</v>
      </c>
      <c r="B102" s="103" t="s">
        <v>2475</v>
      </c>
    </row>
    <row r="103" spans="1:2" ht="12.75">
      <c r="A103" s="102" t="s">
        <v>2476</v>
      </c>
      <c r="B103" s="103" t="s">
        <v>2477</v>
      </c>
    </row>
    <row r="104" spans="1:2" ht="12.75">
      <c r="A104" s="102" t="s">
        <v>2478</v>
      </c>
      <c r="B104" s="103" t="s">
        <v>2479</v>
      </c>
    </row>
    <row r="105" spans="1:2" ht="12.75">
      <c r="A105" s="102" t="s">
        <v>2480</v>
      </c>
      <c r="B105" s="103" t="s">
        <v>2481</v>
      </c>
    </row>
    <row r="106" spans="1:2" ht="12.75">
      <c r="A106" s="102" t="s">
        <v>2482</v>
      </c>
      <c r="B106" s="103" t="s">
        <v>2483</v>
      </c>
    </row>
    <row r="107" spans="1:2" ht="12.75">
      <c r="A107" s="102" t="s">
        <v>2484</v>
      </c>
      <c r="B107" s="103" t="s">
        <v>2485</v>
      </c>
    </row>
    <row r="108" spans="1:2" ht="12.75">
      <c r="A108" s="102" t="s">
        <v>2486</v>
      </c>
      <c r="B108" s="103" t="s">
        <v>2487</v>
      </c>
    </row>
    <row r="109" spans="1:2" ht="12.75">
      <c r="A109" s="102" t="s">
        <v>2488</v>
      </c>
      <c r="B109" s="103" t="s">
        <v>2489</v>
      </c>
    </row>
    <row r="110" spans="1:2" ht="12.75">
      <c r="A110" s="102" t="s">
        <v>2490</v>
      </c>
      <c r="B110" s="103" t="s">
        <v>2491</v>
      </c>
    </row>
    <row r="111" spans="1:2" ht="12.75">
      <c r="A111" s="102" t="s">
        <v>2492</v>
      </c>
      <c r="B111" s="103" t="s">
        <v>2493</v>
      </c>
    </row>
    <row r="112" spans="1:2" ht="12.75">
      <c r="A112" s="102" t="s">
        <v>2494</v>
      </c>
      <c r="B112" s="103" t="s">
        <v>2495</v>
      </c>
    </row>
    <row r="113" spans="1:2" ht="12.75">
      <c r="A113" s="102" t="s">
        <v>2496</v>
      </c>
      <c r="B113" s="103" t="s">
        <v>2497</v>
      </c>
    </row>
    <row r="114" spans="1:2" ht="12.75">
      <c r="A114" s="102" t="s">
        <v>2498</v>
      </c>
      <c r="B114" s="103" t="s">
        <v>2499</v>
      </c>
    </row>
    <row r="115" spans="1:2" ht="12.75">
      <c r="A115" s="102" t="s">
        <v>2500</v>
      </c>
      <c r="B115" s="103" t="s">
        <v>2501</v>
      </c>
    </row>
    <row r="116" spans="1:2" ht="12.75">
      <c r="A116" s="102" t="s">
        <v>2502</v>
      </c>
      <c r="B116" s="103" t="s">
        <v>2503</v>
      </c>
    </row>
    <row r="117" spans="1:2" ht="12.75">
      <c r="A117" s="102" t="s">
        <v>2504</v>
      </c>
      <c r="B117" s="103" t="s">
        <v>2505</v>
      </c>
    </row>
    <row r="118" spans="1:2" ht="12.75">
      <c r="A118" s="102" t="s">
        <v>2506</v>
      </c>
      <c r="B118" s="103" t="s">
        <v>2507</v>
      </c>
    </row>
    <row r="119" spans="1:2" ht="12.75">
      <c r="A119" s="102" t="s">
        <v>2508</v>
      </c>
      <c r="B119" s="103" t="s">
        <v>2509</v>
      </c>
    </row>
    <row r="120" spans="1:2" ht="12.75">
      <c r="A120" s="102" t="s">
        <v>2510</v>
      </c>
      <c r="B120" s="103" t="s">
        <v>2511</v>
      </c>
    </row>
    <row r="121" spans="1:2" ht="12.75">
      <c r="A121" s="102" t="s">
        <v>2512</v>
      </c>
      <c r="B121" s="103" t="s">
        <v>2513</v>
      </c>
    </row>
    <row r="122" spans="1:2" ht="12.75">
      <c r="A122" s="102" t="s">
        <v>2514</v>
      </c>
      <c r="B122" s="103" t="s">
        <v>2515</v>
      </c>
    </row>
    <row r="123" spans="1:2" ht="12.75">
      <c r="A123" s="102" t="s">
        <v>2516</v>
      </c>
      <c r="B123" s="103" t="s">
        <v>2517</v>
      </c>
    </row>
    <row r="124" spans="1:2" ht="12.75">
      <c r="A124" s="102" t="s">
        <v>2518</v>
      </c>
      <c r="B124" s="103" t="s">
        <v>2519</v>
      </c>
    </row>
    <row r="125" spans="1:2" ht="12.75">
      <c r="A125" s="102" t="s">
        <v>2520</v>
      </c>
      <c r="B125" s="103" t="s">
        <v>2521</v>
      </c>
    </row>
    <row r="126" spans="1:2" ht="12.75">
      <c r="A126" s="102" t="s">
        <v>2522</v>
      </c>
      <c r="B126" s="103" t="s">
        <v>2523</v>
      </c>
    </row>
    <row r="127" spans="1:2" ht="12.75">
      <c r="A127" s="102" t="s">
        <v>2524</v>
      </c>
      <c r="B127" s="103" t="s">
        <v>2525</v>
      </c>
    </row>
    <row r="128" spans="1:2" ht="12.75">
      <c r="A128" s="102" t="s">
        <v>2526</v>
      </c>
      <c r="B128" s="103" t="s">
        <v>2527</v>
      </c>
    </row>
    <row r="129" spans="1:2" ht="12.75">
      <c r="A129" s="102" t="s">
        <v>2528</v>
      </c>
      <c r="B129" s="103" t="s">
        <v>2529</v>
      </c>
    </row>
    <row r="130" spans="1:2" ht="12.75">
      <c r="A130" s="102" t="s">
        <v>2530</v>
      </c>
      <c r="B130" s="103" t="s">
        <v>2531</v>
      </c>
    </row>
    <row r="131" spans="1:2" ht="12.75">
      <c r="A131" s="102" t="s">
        <v>2532</v>
      </c>
      <c r="B131" s="103" t="s">
        <v>2533</v>
      </c>
    </row>
    <row r="132" spans="1:2" ht="12.75">
      <c r="A132" s="102" t="s">
        <v>2534</v>
      </c>
      <c r="B132" s="103" t="s">
        <v>2535</v>
      </c>
    </row>
    <row r="133" spans="1:2" ht="12.75">
      <c r="A133" s="102" t="s">
        <v>2536</v>
      </c>
      <c r="B133" s="103" t="s">
        <v>2537</v>
      </c>
    </row>
    <row r="134" spans="1:2" ht="12.75">
      <c r="A134" s="102" t="s">
        <v>2538</v>
      </c>
      <c r="B134" s="103" t="s">
        <v>2539</v>
      </c>
    </row>
    <row r="135" spans="1:2" ht="12.75">
      <c r="A135" s="102" t="s">
        <v>2540</v>
      </c>
      <c r="B135" s="103" t="s">
        <v>2541</v>
      </c>
    </row>
    <row r="136" spans="1:2" ht="12.75">
      <c r="A136" s="102" t="s">
        <v>2542</v>
      </c>
      <c r="B136" s="103" t="s">
        <v>2543</v>
      </c>
    </row>
    <row r="137" spans="1:2" ht="12.75">
      <c r="A137" s="102" t="s">
        <v>2544</v>
      </c>
      <c r="B137" s="103" t="s">
        <v>2545</v>
      </c>
    </row>
    <row r="138" spans="1:2" ht="12.75">
      <c r="A138" s="102" t="s">
        <v>2546</v>
      </c>
      <c r="B138" s="103" t="s">
        <v>2547</v>
      </c>
    </row>
    <row r="139" spans="1:2" ht="12.75">
      <c r="A139" s="102" t="s">
        <v>2548</v>
      </c>
      <c r="B139" s="103" t="s">
        <v>2550</v>
      </c>
    </row>
    <row r="140" spans="1:2" ht="12.75">
      <c r="A140" s="102" t="s">
        <v>2551</v>
      </c>
      <c r="B140" s="103" t="s">
        <v>2552</v>
      </c>
    </row>
    <row r="141" spans="1:2" ht="12.75">
      <c r="A141" s="102" t="s">
        <v>2553</v>
      </c>
      <c r="B141" s="103" t="s">
        <v>2554</v>
      </c>
    </row>
    <row r="142" spans="1:2" ht="12.75">
      <c r="A142" s="102" t="s">
        <v>2555</v>
      </c>
      <c r="B142" s="103" t="s">
        <v>2556</v>
      </c>
    </row>
    <row r="143" spans="1:2" ht="12.75">
      <c r="A143" s="102" t="s">
        <v>2557</v>
      </c>
      <c r="B143" s="103" t="s">
        <v>2558</v>
      </c>
    </row>
    <row r="144" spans="1:2" ht="12.75">
      <c r="A144" s="102" t="s">
        <v>2559</v>
      </c>
      <c r="B144" s="103" t="s">
        <v>2560</v>
      </c>
    </row>
    <row r="145" spans="1:2" ht="12.75">
      <c r="A145" s="102" t="s">
        <v>2561</v>
      </c>
      <c r="B145" s="103" t="s">
        <v>2562</v>
      </c>
    </row>
    <row r="146" spans="1:2" ht="12.75">
      <c r="A146" s="102" t="s">
        <v>2563</v>
      </c>
      <c r="B146" s="103" t="s">
        <v>2564</v>
      </c>
    </row>
    <row r="147" spans="1:2" ht="12.75">
      <c r="A147" s="102" t="s">
        <v>2565</v>
      </c>
      <c r="B147" s="103" t="s">
        <v>2566</v>
      </c>
    </row>
    <row r="148" spans="1:2" ht="12.75">
      <c r="A148" s="102" t="s">
        <v>2567</v>
      </c>
      <c r="B148" s="103" t="s">
        <v>2568</v>
      </c>
    </row>
    <row r="149" spans="1:2" ht="12.75">
      <c r="A149" s="102" t="s">
        <v>2569</v>
      </c>
      <c r="B149" s="103" t="s">
        <v>2570</v>
      </c>
    </row>
    <row r="150" spans="1:2" ht="12.75">
      <c r="A150" s="102" t="s">
        <v>2571</v>
      </c>
      <c r="B150" s="103" t="s">
        <v>2572</v>
      </c>
    </row>
    <row r="151" spans="1:2" ht="12.75">
      <c r="A151" s="102" t="s">
        <v>2573</v>
      </c>
      <c r="B151" s="103" t="s">
        <v>2574</v>
      </c>
    </row>
    <row r="152" spans="1:2" ht="12.75">
      <c r="A152" s="102" t="s">
        <v>2575</v>
      </c>
      <c r="B152" s="103" t="s">
        <v>2576</v>
      </c>
    </row>
    <row r="153" spans="1:2" ht="12.75">
      <c r="A153" s="102" t="s">
        <v>2577</v>
      </c>
      <c r="B153" s="103" t="s">
        <v>2578</v>
      </c>
    </row>
    <row r="154" spans="1:2" ht="12.75">
      <c r="A154" s="102" t="s">
        <v>2579</v>
      </c>
      <c r="B154" s="103" t="s">
        <v>2580</v>
      </c>
    </row>
    <row r="155" spans="1:2" ht="12.75">
      <c r="A155" s="102" t="s">
        <v>2581</v>
      </c>
      <c r="B155" s="103" t="s">
        <v>2582</v>
      </c>
    </row>
    <row r="156" spans="1:2" ht="12.75">
      <c r="A156" s="102" t="s">
        <v>2583</v>
      </c>
      <c r="B156" s="103" t="s">
        <v>2584</v>
      </c>
    </row>
    <row r="157" spans="1:2" ht="12.75">
      <c r="A157" s="102" t="s">
        <v>2585</v>
      </c>
      <c r="B157" s="103" t="s">
        <v>2586</v>
      </c>
    </row>
    <row r="158" spans="1:2" ht="12.75">
      <c r="A158" s="102" t="s">
        <v>2587</v>
      </c>
      <c r="B158" s="103" t="s">
        <v>2588</v>
      </c>
    </row>
    <row r="159" spans="1:2" ht="12.75">
      <c r="A159" s="102" t="s">
        <v>2589</v>
      </c>
      <c r="B159" s="103" t="s">
        <v>2590</v>
      </c>
    </row>
    <row r="160" spans="1:2" ht="12.75">
      <c r="A160" s="102" t="s">
        <v>2591</v>
      </c>
      <c r="B160" s="103" t="s">
        <v>2592</v>
      </c>
    </row>
    <row r="161" spans="1:2" ht="12.75">
      <c r="A161" s="102" t="s">
        <v>2593</v>
      </c>
      <c r="B161" s="103" t="s">
        <v>2594</v>
      </c>
    </row>
    <row r="162" spans="1:2" ht="12.75">
      <c r="A162" s="102" t="s">
        <v>2595</v>
      </c>
      <c r="B162" s="103" t="s">
        <v>2596</v>
      </c>
    </row>
    <row r="163" spans="1:2" ht="12.75">
      <c r="A163" s="102" t="s">
        <v>2597</v>
      </c>
      <c r="B163" s="103" t="s">
        <v>2598</v>
      </c>
    </row>
    <row r="164" spans="1:2" ht="12.75">
      <c r="A164" s="102" t="s">
        <v>2599</v>
      </c>
      <c r="B164" s="103" t="s">
        <v>2600</v>
      </c>
    </row>
    <row r="165" spans="1:2" ht="12.75">
      <c r="A165" s="102" t="s">
        <v>2601</v>
      </c>
      <c r="B165" s="103" t="s">
        <v>2602</v>
      </c>
    </row>
    <row r="166" spans="1:2" ht="12.75">
      <c r="A166" s="102" t="s">
        <v>2603</v>
      </c>
      <c r="B166" s="103" t="s">
        <v>2604</v>
      </c>
    </row>
    <row r="167" spans="1:2" ht="12.75">
      <c r="A167" s="102" t="s">
        <v>2605</v>
      </c>
      <c r="B167" s="103" t="s">
        <v>2606</v>
      </c>
    </row>
    <row r="168" spans="1:2" ht="12.75">
      <c r="A168" s="102" t="s">
        <v>2607</v>
      </c>
      <c r="B168" s="103" t="s">
        <v>2608</v>
      </c>
    </row>
    <row r="169" spans="1:2" ht="12.75">
      <c r="A169" s="102" t="s">
        <v>2609</v>
      </c>
      <c r="B169" s="103" t="s">
        <v>2610</v>
      </c>
    </row>
    <row r="170" spans="1:2" ht="12.75">
      <c r="A170" s="102" t="s">
        <v>2611</v>
      </c>
      <c r="B170" s="103" t="s">
        <v>2612</v>
      </c>
    </row>
    <row r="171" spans="1:2" ht="12.75">
      <c r="A171" s="102" t="s">
        <v>2613</v>
      </c>
      <c r="B171" s="103" t="s">
        <v>2614</v>
      </c>
    </row>
    <row r="172" spans="1:2" ht="12.75">
      <c r="A172" s="102" t="s">
        <v>2615</v>
      </c>
      <c r="B172" s="103" t="s">
        <v>2616</v>
      </c>
    </row>
    <row r="173" spans="1:2" ht="12.75">
      <c r="A173" s="102" t="s">
        <v>2617</v>
      </c>
      <c r="B173" s="103" t="s">
        <v>2618</v>
      </c>
    </row>
    <row r="174" spans="1:2" ht="12.75">
      <c r="A174" s="102" t="s">
        <v>2619</v>
      </c>
      <c r="B174" s="103" t="s">
        <v>2620</v>
      </c>
    </row>
    <row r="175" spans="1:2" ht="12.75">
      <c r="A175" s="102" t="s">
        <v>2621</v>
      </c>
      <c r="B175" s="103" t="s">
        <v>2622</v>
      </c>
    </row>
    <row r="176" spans="1:2" ht="12.75">
      <c r="A176" s="102" t="s">
        <v>2623</v>
      </c>
      <c r="B176" s="103" t="s">
        <v>2624</v>
      </c>
    </row>
    <row r="177" spans="1:2" ht="12.75">
      <c r="A177" s="102" t="s">
        <v>2625</v>
      </c>
      <c r="B177" s="103" t="s">
        <v>2626</v>
      </c>
    </row>
    <row r="178" spans="1:2" ht="12.75">
      <c r="A178" s="102" t="s">
        <v>2627</v>
      </c>
      <c r="B178" s="103" t="s">
        <v>2628</v>
      </c>
    </row>
    <row r="179" spans="1:2" ht="12.75">
      <c r="A179" s="102" t="s">
        <v>2629</v>
      </c>
      <c r="B179" s="103" t="s">
        <v>2630</v>
      </c>
    </row>
    <row r="180" spans="1:2" ht="12.75">
      <c r="A180" s="102" t="s">
        <v>2635</v>
      </c>
      <c r="B180" s="103" t="s">
        <v>2636</v>
      </c>
    </row>
    <row r="181" spans="1:2" ht="12.75">
      <c r="A181" s="102" t="s">
        <v>2637</v>
      </c>
      <c r="B181" s="103" t="s">
        <v>2638</v>
      </c>
    </row>
    <row r="182" spans="1:2" ht="12.75">
      <c r="A182" s="102" t="s">
        <v>2639</v>
      </c>
      <c r="B182" s="103" t="s">
        <v>2640</v>
      </c>
    </row>
    <row r="183" spans="1:2" ht="12.75">
      <c r="A183" s="102" t="s">
        <v>2641</v>
      </c>
      <c r="B183" s="103" t="s">
        <v>2642</v>
      </c>
    </row>
    <row r="184" spans="1:2" ht="12.75">
      <c r="A184" s="102" t="s">
        <v>2643</v>
      </c>
      <c r="B184" s="103" t="s">
        <v>2644</v>
      </c>
    </row>
    <row r="185" spans="1:2" ht="12.75">
      <c r="A185" s="102" t="s">
        <v>2645</v>
      </c>
      <c r="B185" s="103" t="s">
        <v>2646</v>
      </c>
    </row>
    <row r="186" spans="1:2" ht="12.75">
      <c r="A186" s="102" t="s">
        <v>2647</v>
      </c>
      <c r="B186" s="103" t="s">
        <v>2648</v>
      </c>
    </row>
    <row r="187" spans="1:2" ht="12.75">
      <c r="A187" s="102" t="s">
        <v>2649</v>
      </c>
      <c r="B187" s="103" t="s">
        <v>2650</v>
      </c>
    </row>
    <row r="188" spans="1:2" ht="12.75">
      <c r="A188" s="102" t="s">
        <v>2651</v>
      </c>
      <c r="B188" s="103" t="s">
        <v>2652</v>
      </c>
    </row>
    <row r="189" spans="1:2" ht="12.75">
      <c r="A189" s="102" t="s">
        <v>2653</v>
      </c>
      <c r="B189" s="103" t="s">
        <v>2654</v>
      </c>
    </row>
    <row r="190" spans="1:2" ht="12.75">
      <c r="A190" s="102" t="s">
        <v>2655</v>
      </c>
      <c r="B190" s="103" t="s">
        <v>2656</v>
      </c>
    </row>
    <row r="191" spans="1:2" ht="12.75">
      <c r="A191" s="102" t="s">
        <v>2657</v>
      </c>
      <c r="B191" s="103" t="s">
        <v>2658</v>
      </c>
    </row>
    <row r="192" spans="1:2" ht="12.75">
      <c r="A192" s="102" t="s">
        <v>2659</v>
      </c>
      <c r="B192" s="103" t="s">
        <v>2660</v>
      </c>
    </row>
    <row r="193" spans="1:2" ht="12.75">
      <c r="A193" s="102" t="s">
        <v>2661</v>
      </c>
      <c r="B193" s="103" t="s">
        <v>2662</v>
      </c>
    </row>
    <row r="194" spans="1:2" ht="12.75">
      <c r="A194" s="102" t="s">
        <v>2663</v>
      </c>
      <c r="B194" s="103" t="s">
        <v>2664</v>
      </c>
    </row>
    <row r="195" spans="1:2" ht="12.75">
      <c r="A195" s="102" t="s">
        <v>2665</v>
      </c>
      <c r="B195" s="103" t="s">
        <v>2666</v>
      </c>
    </row>
    <row r="196" spans="1:2" ht="12.75">
      <c r="A196" s="102" t="s">
        <v>2667</v>
      </c>
      <c r="B196" s="103" t="s">
        <v>2668</v>
      </c>
    </row>
    <row r="197" spans="1:2" ht="12.75">
      <c r="A197" s="102" t="s">
        <v>2669</v>
      </c>
      <c r="B197" s="103" t="s">
        <v>2670</v>
      </c>
    </row>
    <row r="198" spans="1:2" ht="12.75">
      <c r="A198" s="102" t="s">
        <v>2671</v>
      </c>
      <c r="B198" s="103" t="s">
        <v>2672</v>
      </c>
    </row>
    <row r="199" spans="1:2" ht="12.75">
      <c r="A199" s="102" t="s">
        <v>2673</v>
      </c>
      <c r="B199" s="103" t="s">
        <v>2674</v>
      </c>
    </row>
    <row r="200" spans="1:2" ht="12.75">
      <c r="A200" s="102" t="s">
        <v>2675</v>
      </c>
      <c r="B200" s="103" t="s">
        <v>2676</v>
      </c>
    </row>
    <row r="201" spans="1:2" ht="12.75">
      <c r="A201" s="102" t="s">
        <v>2677</v>
      </c>
      <c r="B201" s="103" t="s">
        <v>2678</v>
      </c>
    </row>
    <row r="202" spans="1:2" ht="12.75">
      <c r="A202" s="102" t="s">
        <v>2679</v>
      </c>
      <c r="B202" s="103" t="s">
        <v>2680</v>
      </c>
    </row>
    <row r="203" spans="1:2" ht="12.75">
      <c r="A203" s="102" t="s">
        <v>2681</v>
      </c>
      <c r="B203" s="103" t="s">
        <v>2682</v>
      </c>
    </row>
    <row r="204" spans="1:2" ht="12.75">
      <c r="A204" s="102" t="s">
        <v>2683</v>
      </c>
      <c r="B204" s="103" t="s">
        <v>2684</v>
      </c>
    </row>
    <row r="205" spans="1:2" ht="12.75">
      <c r="A205" s="102" t="s">
        <v>2685</v>
      </c>
      <c r="B205" s="103" t="s">
        <v>2686</v>
      </c>
    </row>
    <row r="206" spans="1:2" ht="12.75">
      <c r="A206" s="102" t="s">
        <v>2687</v>
      </c>
      <c r="B206" s="103" t="s">
        <v>2688</v>
      </c>
    </row>
    <row r="207" spans="1:2" ht="12.75">
      <c r="A207" s="102" t="s">
        <v>2689</v>
      </c>
      <c r="B207" s="103" t="s">
        <v>2690</v>
      </c>
    </row>
    <row r="208" spans="1:2" ht="12.75">
      <c r="A208" s="102" t="s">
        <v>2691</v>
      </c>
      <c r="B208" s="103" t="s">
        <v>2692</v>
      </c>
    </row>
    <row r="209" spans="1:2" ht="12.75">
      <c r="A209" s="102" t="s">
        <v>2693</v>
      </c>
      <c r="B209" s="103" t="s">
        <v>2694</v>
      </c>
    </row>
    <row r="210" spans="1:2" ht="12.75">
      <c r="A210" s="102" t="s">
        <v>2695</v>
      </c>
      <c r="B210" s="103" t="s">
        <v>2696</v>
      </c>
    </row>
    <row r="211" spans="1:2" ht="12.75">
      <c r="A211" s="102" t="s">
        <v>2697</v>
      </c>
      <c r="B211" s="103" t="s">
        <v>2698</v>
      </c>
    </row>
    <row r="212" spans="1:2" ht="12.75">
      <c r="A212" s="102" t="s">
        <v>2699</v>
      </c>
      <c r="B212" s="103" t="s">
        <v>2700</v>
      </c>
    </row>
    <row r="213" spans="1:2" ht="12.75">
      <c r="A213" s="102" t="s">
        <v>2701</v>
      </c>
      <c r="B213" s="103" t="s">
        <v>2702</v>
      </c>
    </row>
    <row r="214" spans="1:2" ht="12.75">
      <c r="A214" s="102" t="s">
        <v>2703</v>
      </c>
      <c r="B214" s="103" t="s">
        <v>2704</v>
      </c>
    </row>
    <row r="215" spans="1:2" ht="12.75">
      <c r="A215" s="102" t="s">
        <v>2705</v>
      </c>
      <c r="B215" s="103" t="s">
        <v>2706</v>
      </c>
    </row>
    <row r="216" spans="1:2" ht="12.75">
      <c r="A216" s="102" t="s">
        <v>2707</v>
      </c>
      <c r="B216" s="103" t="s">
        <v>2708</v>
      </c>
    </row>
    <row r="217" spans="1:2" ht="12.75">
      <c r="A217" s="102" t="s">
        <v>2709</v>
      </c>
      <c r="B217" s="103" t="s">
        <v>2710</v>
      </c>
    </row>
    <row r="218" spans="1:2" ht="12.75">
      <c r="A218" s="102" t="s">
        <v>2711</v>
      </c>
      <c r="B218" s="103" t="s">
        <v>2712</v>
      </c>
    </row>
    <row r="219" spans="1:2" ht="12.75">
      <c r="A219" s="102" t="s">
        <v>2713</v>
      </c>
      <c r="B219" s="103" t="s">
        <v>2714</v>
      </c>
    </row>
    <row r="220" spans="1:2" ht="12.75">
      <c r="A220" s="102" t="s">
        <v>2715</v>
      </c>
      <c r="B220" s="103" t="s">
        <v>2716</v>
      </c>
    </row>
    <row r="221" spans="1:2" ht="12.75">
      <c r="A221" s="102" t="s">
        <v>2717</v>
      </c>
      <c r="B221" s="103" t="s">
        <v>2718</v>
      </c>
    </row>
    <row r="222" spans="1:2" ht="12.75">
      <c r="A222" s="102" t="s">
        <v>2719</v>
      </c>
      <c r="B222" s="103" t="s">
        <v>2720</v>
      </c>
    </row>
    <row r="223" spans="1:2" ht="12.75">
      <c r="A223" s="102" t="s">
        <v>2721</v>
      </c>
      <c r="B223" s="103" t="s">
        <v>2722</v>
      </c>
    </row>
    <row r="224" spans="1:2" ht="12.75">
      <c r="A224" s="102" t="s">
        <v>2723</v>
      </c>
      <c r="B224" s="103" t="s">
        <v>2724</v>
      </c>
    </row>
    <row r="225" spans="1:2" ht="12.75">
      <c r="A225" s="102" t="s">
        <v>2725</v>
      </c>
      <c r="B225" s="103" t="s">
        <v>2726</v>
      </c>
    </row>
    <row r="226" spans="1:2" ht="12.75">
      <c r="A226" s="102" t="s">
        <v>2727</v>
      </c>
      <c r="B226" s="103" t="s">
        <v>2728</v>
      </c>
    </row>
    <row r="227" spans="1:2" ht="12.75">
      <c r="A227" s="102" t="s">
        <v>2729</v>
      </c>
      <c r="B227" s="103" t="s">
        <v>2730</v>
      </c>
    </row>
    <row r="228" spans="1:2" ht="12.75">
      <c r="A228" s="102" t="s">
        <v>2731</v>
      </c>
      <c r="B228" s="103" t="s">
        <v>2732</v>
      </c>
    </row>
    <row r="229" spans="1:2" ht="12.75">
      <c r="A229" s="102" t="s">
        <v>2733</v>
      </c>
      <c r="B229" s="103" t="s">
        <v>2734</v>
      </c>
    </row>
    <row r="230" spans="1:2" ht="12.75">
      <c r="A230" s="102" t="s">
        <v>2735</v>
      </c>
      <c r="B230" s="103" t="s">
        <v>2736</v>
      </c>
    </row>
    <row r="231" spans="1:2" ht="12.75">
      <c r="A231" s="102" t="s">
        <v>2737</v>
      </c>
      <c r="B231" s="103" t="s">
        <v>2738</v>
      </c>
    </row>
    <row r="232" spans="1:2" ht="12.75">
      <c r="A232" s="102" t="s">
        <v>2739</v>
      </c>
      <c r="B232" s="103" t="s">
        <v>2740</v>
      </c>
    </row>
    <row r="233" spans="1:2" ht="12.75">
      <c r="A233" s="102" t="s">
        <v>2741</v>
      </c>
      <c r="B233" s="103" t="s">
        <v>2742</v>
      </c>
    </row>
    <row r="234" spans="1:2" ht="12.75">
      <c r="A234" s="102" t="s">
        <v>2743</v>
      </c>
      <c r="B234" s="103" t="s">
        <v>2744</v>
      </c>
    </row>
    <row r="235" spans="1:2" ht="12.75">
      <c r="A235" s="102" t="s">
        <v>2745</v>
      </c>
      <c r="B235" s="103" t="s">
        <v>2746</v>
      </c>
    </row>
    <row r="236" spans="1:2" ht="12.75">
      <c r="A236" s="102" t="s">
        <v>2747</v>
      </c>
      <c r="B236" s="103" t="s">
        <v>2748</v>
      </c>
    </row>
    <row r="237" spans="1:2" ht="12.75">
      <c r="A237" s="102" t="s">
        <v>2749</v>
      </c>
      <c r="B237" s="103" t="s">
        <v>2750</v>
      </c>
    </row>
    <row r="238" spans="1:2" ht="12.75">
      <c r="A238" s="102" t="s">
        <v>2751</v>
      </c>
      <c r="B238" s="103" t="s">
        <v>2752</v>
      </c>
    </row>
    <row r="239" spans="1:2" ht="12.75">
      <c r="A239" s="102" t="s">
        <v>2753</v>
      </c>
      <c r="B239" s="103" t="s">
        <v>2754</v>
      </c>
    </row>
    <row r="240" spans="1:2" ht="12.75">
      <c r="A240" s="102" t="s">
        <v>2755</v>
      </c>
      <c r="B240" s="103" t="s">
        <v>2756</v>
      </c>
    </row>
    <row r="241" spans="1:2" ht="12.75">
      <c r="A241" s="102" t="s">
        <v>2757</v>
      </c>
      <c r="B241" s="103" t="s">
        <v>2758</v>
      </c>
    </row>
    <row r="242" spans="1:2" ht="12.75">
      <c r="A242" s="102" t="s">
        <v>2759</v>
      </c>
      <c r="B242" s="103" t="s">
        <v>2760</v>
      </c>
    </row>
    <row r="243" spans="1:2" ht="12.75">
      <c r="A243" s="102" t="s">
        <v>2761</v>
      </c>
      <c r="B243" s="103" t="s">
        <v>2762</v>
      </c>
    </row>
    <row r="244" spans="1:2" ht="12.75">
      <c r="A244" s="102" t="s">
        <v>2763</v>
      </c>
      <c r="B244" s="103" t="s">
        <v>2764</v>
      </c>
    </row>
    <row r="245" spans="1:2" ht="12.75">
      <c r="A245" s="102" t="s">
        <v>2765</v>
      </c>
      <c r="B245" s="103" t="s">
        <v>2766</v>
      </c>
    </row>
    <row r="246" spans="1:2" ht="12.75">
      <c r="A246" s="102" t="s">
        <v>2767</v>
      </c>
      <c r="B246" s="103" t="s">
        <v>2768</v>
      </c>
    </row>
    <row r="247" spans="1:2" ht="12.75">
      <c r="A247" s="102" t="s">
        <v>2769</v>
      </c>
      <c r="B247" s="103" t="s">
        <v>2770</v>
      </c>
    </row>
    <row r="248" spans="1:2" ht="12.75">
      <c r="A248" s="102" t="s">
        <v>2771</v>
      </c>
      <c r="B248" s="103" t="s">
        <v>2772</v>
      </c>
    </row>
    <row r="249" spans="1:2" ht="12.75">
      <c r="A249" s="102" t="s">
        <v>2773</v>
      </c>
      <c r="B249" s="103" t="s">
        <v>2774</v>
      </c>
    </row>
    <row r="250" spans="1:2" ht="12.75">
      <c r="A250" s="102" t="s">
        <v>2775</v>
      </c>
      <c r="B250" s="103" t="s">
        <v>2776</v>
      </c>
    </row>
    <row r="251" spans="1:2" ht="12.75">
      <c r="A251" s="102" t="s">
        <v>2777</v>
      </c>
      <c r="B251" s="103" t="s">
        <v>2778</v>
      </c>
    </row>
    <row r="252" spans="1:2" ht="12.75">
      <c r="A252" s="102" t="s">
        <v>2779</v>
      </c>
      <c r="B252" s="103" t="s">
        <v>2780</v>
      </c>
    </row>
    <row r="253" spans="1:2" ht="12.75">
      <c r="A253" s="102" t="s">
        <v>2781</v>
      </c>
      <c r="B253" s="103" t="s">
        <v>2782</v>
      </c>
    </row>
    <row r="254" spans="1:2" ht="12.75">
      <c r="A254" s="102" t="s">
        <v>2783</v>
      </c>
      <c r="B254" s="103" t="s">
        <v>2784</v>
      </c>
    </row>
    <row r="255" spans="1:2" ht="12.75">
      <c r="A255" s="102" t="s">
        <v>2785</v>
      </c>
      <c r="B255" s="103" t="s">
        <v>2786</v>
      </c>
    </row>
    <row r="256" spans="1:2" ht="12.75">
      <c r="A256" s="102" t="s">
        <v>2787</v>
      </c>
      <c r="B256" s="103" t="s">
        <v>273</v>
      </c>
    </row>
    <row r="257" spans="1:2" ht="12.75">
      <c r="A257" s="102" t="s">
        <v>274</v>
      </c>
      <c r="B257" s="103" t="s">
        <v>275</v>
      </c>
    </row>
    <row r="258" spans="1:2" ht="12.75">
      <c r="A258" s="102" t="s">
        <v>276</v>
      </c>
      <c r="B258" s="103" t="s">
        <v>277</v>
      </c>
    </row>
    <row r="259" spans="1:2" ht="12.75">
      <c r="A259" s="102" t="s">
        <v>278</v>
      </c>
      <c r="B259" s="103" t="s">
        <v>279</v>
      </c>
    </row>
    <row r="260" spans="1:2" ht="12.75">
      <c r="A260" s="102" t="s">
        <v>280</v>
      </c>
      <c r="B260" s="103" t="s">
        <v>281</v>
      </c>
    </row>
    <row r="261" spans="1:2" ht="12.75">
      <c r="A261" s="102" t="s">
        <v>282</v>
      </c>
      <c r="B261" s="103" t="s">
        <v>283</v>
      </c>
    </row>
    <row r="262" spans="1:2" ht="12.75">
      <c r="A262" s="102" t="s">
        <v>284</v>
      </c>
      <c r="B262" s="103" t="s">
        <v>285</v>
      </c>
    </row>
    <row r="263" spans="1:2" ht="12.75">
      <c r="A263" s="102" t="s">
        <v>286</v>
      </c>
      <c r="B263" s="103" t="s">
        <v>287</v>
      </c>
    </row>
    <row r="264" spans="1:2" ht="12.75">
      <c r="A264" s="102" t="s">
        <v>288</v>
      </c>
      <c r="B264" s="103" t="s">
        <v>289</v>
      </c>
    </row>
    <row r="265" spans="1:2" ht="12.75">
      <c r="A265" s="102" t="s">
        <v>290</v>
      </c>
      <c r="B265" s="103" t="s">
        <v>291</v>
      </c>
    </row>
    <row r="266" spans="1:2" ht="12.75">
      <c r="A266" s="102" t="s">
        <v>292</v>
      </c>
      <c r="B266" s="103" t="s">
        <v>293</v>
      </c>
    </row>
    <row r="267" spans="1:2" ht="12.75">
      <c r="A267" s="102" t="s">
        <v>294</v>
      </c>
      <c r="B267" s="103" t="s">
        <v>295</v>
      </c>
    </row>
    <row r="268" spans="1:2" ht="12.75">
      <c r="A268" s="102" t="s">
        <v>296</v>
      </c>
      <c r="B268" s="103" t="s">
        <v>297</v>
      </c>
    </row>
    <row r="269" spans="1:2" ht="12.75">
      <c r="A269" s="102" t="s">
        <v>298</v>
      </c>
      <c r="B269" s="103" t="s">
        <v>299</v>
      </c>
    </row>
    <row r="270" spans="1:2" ht="12.75">
      <c r="A270" s="102" t="s">
        <v>300</v>
      </c>
      <c r="B270" s="103" t="s">
        <v>301</v>
      </c>
    </row>
    <row r="271" spans="1:2" ht="12.75">
      <c r="A271" s="102" t="s">
        <v>302</v>
      </c>
      <c r="B271" s="103" t="s">
        <v>303</v>
      </c>
    </row>
    <row r="272" spans="1:2" ht="12.75">
      <c r="A272" s="102" t="s">
        <v>304</v>
      </c>
      <c r="B272" s="103" t="s">
        <v>305</v>
      </c>
    </row>
    <row r="273" spans="1:2" ht="12.75">
      <c r="A273" s="102" t="s">
        <v>306</v>
      </c>
      <c r="B273" s="103" t="s">
        <v>307</v>
      </c>
    </row>
    <row r="274" spans="1:2" ht="12.75">
      <c r="A274" s="102" t="s">
        <v>308</v>
      </c>
      <c r="B274" s="103" t="s">
        <v>309</v>
      </c>
    </row>
    <row r="275" spans="1:2" ht="12.75">
      <c r="A275" s="102" t="s">
        <v>310</v>
      </c>
      <c r="B275" s="103" t="s">
        <v>311</v>
      </c>
    </row>
    <row r="276" spans="1:2" ht="12.75">
      <c r="A276" s="102" t="s">
        <v>312</v>
      </c>
      <c r="B276" s="103" t="s">
        <v>313</v>
      </c>
    </row>
    <row r="277" spans="1:2" ht="12.75">
      <c r="A277" s="102" t="s">
        <v>314</v>
      </c>
      <c r="B277" s="103" t="s">
        <v>315</v>
      </c>
    </row>
    <row r="278" spans="1:2" ht="12.75">
      <c r="A278" s="102" t="s">
        <v>316</v>
      </c>
      <c r="B278" s="103" t="s">
        <v>317</v>
      </c>
    </row>
    <row r="279" spans="1:2" ht="12.75">
      <c r="A279" s="102" t="s">
        <v>318</v>
      </c>
      <c r="B279" s="103" t="s">
        <v>319</v>
      </c>
    </row>
    <row r="280" spans="1:2" ht="12.75">
      <c r="A280" s="102" t="s">
        <v>320</v>
      </c>
      <c r="B280" s="103" t="s">
        <v>321</v>
      </c>
    </row>
    <row r="281" spans="1:2" ht="12.75">
      <c r="A281" s="102" t="s">
        <v>322</v>
      </c>
      <c r="B281" s="103" t="s">
        <v>323</v>
      </c>
    </row>
    <row r="282" spans="1:2" ht="12.75">
      <c r="A282" s="102" t="s">
        <v>324</v>
      </c>
      <c r="B282" s="103" t="s">
        <v>325</v>
      </c>
    </row>
    <row r="283" spans="1:2" ht="12.75">
      <c r="A283" s="102" t="s">
        <v>326</v>
      </c>
      <c r="B283" s="103" t="s">
        <v>327</v>
      </c>
    </row>
    <row r="284" spans="1:2" ht="12.75">
      <c r="A284" s="102" t="s">
        <v>328</v>
      </c>
      <c r="B284" s="103" t="s">
        <v>329</v>
      </c>
    </row>
    <row r="285" spans="1:2" ht="12.75">
      <c r="A285" s="102" t="s">
        <v>330</v>
      </c>
      <c r="B285" s="103" t="s">
        <v>331</v>
      </c>
    </row>
    <row r="286" spans="1:2" ht="12.75">
      <c r="A286" s="102" t="s">
        <v>332</v>
      </c>
      <c r="B286" s="103" t="s">
        <v>333</v>
      </c>
    </row>
    <row r="287" spans="1:2" ht="12.75">
      <c r="A287" s="102" t="s">
        <v>334</v>
      </c>
      <c r="B287" s="103" t="s">
        <v>335</v>
      </c>
    </row>
    <row r="288" spans="1:2" ht="12.75">
      <c r="A288" s="102" t="s">
        <v>336</v>
      </c>
      <c r="B288" s="103" t="s">
        <v>337</v>
      </c>
    </row>
    <row r="289" spans="1:2" ht="12.75">
      <c r="A289" s="102" t="s">
        <v>338</v>
      </c>
      <c r="B289" s="103" t="s">
        <v>339</v>
      </c>
    </row>
    <row r="290" spans="1:2" ht="12.75">
      <c r="A290" s="102" t="s">
        <v>340</v>
      </c>
      <c r="B290" s="103" t="s">
        <v>341</v>
      </c>
    </row>
    <row r="291" spans="1:2" ht="12.75">
      <c r="A291" s="102" t="s">
        <v>342</v>
      </c>
      <c r="B291" s="103" t="s">
        <v>343</v>
      </c>
    </row>
    <row r="292" spans="1:2" ht="12.75">
      <c r="A292" s="102" t="s">
        <v>344</v>
      </c>
      <c r="B292" s="103" t="s">
        <v>345</v>
      </c>
    </row>
    <row r="293" spans="1:2" ht="12.75">
      <c r="A293" s="102" t="s">
        <v>346</v>
      </c>
      <c r="B293" s="103" t="s">
        <v>347</v>
      </c>
    </row>
    <row r="294" spans="1:2" ht="12.75">
      <c r="A294" s="102" t="s">
        <v>348</v>
      </c>
      <c r="B294" s="103" t="s">
        <v>349</v>
      </c>
    </row>
    <row r="295" spans="1:2" ht="12.75">
      <c r="A295" s="102" t="s">
        <v>350</v>
      </c>
      <c r="B295" s="103" t="s">
        <v>351</v>
      </c>
    </row>
    <row r="296" spans="1:2" ht="12.75">
      <c r="A296" s="102" t="s">
        <v>352</v>
      </c>
      <c r="B296" s="103" t="s">
        <v>353</v>
      </c>
    </row>
    <row r="297" spans="1:2" ht="12.75">
      <c r="A297" s="102" t="s">
        <v>354</v>
      </c>
      <c r="B297" s="103" t="s">
        <v>355</v>
      </c>
    </row>
    <row r="298" spans="1:2" ht="12.75">
      <c r="A298" s="102" t="s">
        <v>356</v>
      </c>
      <c r="B298" s="103" t="s">
        <v>357</v>
      </c>
    </row>
    <row r="299" spans="1:2" ht="12.75">
      <c r="A299" s="102" t="s">
        <v>358</v>
      </c>
      <c r="B299" s="103" t="s">
        <v>359</v>
      </c>
    </row>
    <row r="300" spans="1:2" ht="12.75">
      <c r="A300" s="102" t="s">
        <v>360</v>
      </c>
      <c r="B300" s="103" t="s">
        <v>361</v>
      </c>
    </row>
    <row r="301" spans="1:2" ht="12.75">
      <c r="A301" s="102" t="s">
        <v>362</v>
      </c>
      <c r="B301" s="103" t="s">
        <v>363</v>
      </c>
    </row>
    <row r="302" spans="1:2" ht="12.75">
      <c r="A302" s="102" t="s">
        <v>364</v>
      </c>
      <c r="B302" s="103" t="s">
        <v>365</v>
      </c>
    </row>
    <row r="303" spans="1:2" ht="12.75">
      <c r="A303" s="102" t="s">
        <v>366</v>
      </c>
      <c r="B303" s="103" t="s">
        <v>367</v>
      </c>
    </row>
    <row r="304" spans="1:2" ht="12.75">
      <c r="A304" s="102" t="s">
        <v>368</v>
      </c>
      <c r="B304" s="103" t="s">
        <v>369</v>
      </c>
    </row>
    <row r="305" spans="1:2" ht="12.75">
      <c r="A305" s="102" t="s">
        <v>370</v>
      </c>
      <c r="B305" s="103" t="s">
        <v>371</v>
      </c>
    </row>
    <row r="306" spans="1:2" ht="12.75">
      <c r="A306" s="102" t="s">
        <v>372</v>
      </c>
      <c r="B306" s="103" t="s">
        <v>373</v>
      </c>
    </row>
    <row r="307" spans="1:2" ht="12.75">
      <c r="A307" s="102" t="s">
        <v>374</v>
      </c>
      <c r="B307" s="103" t="s">
        <v>375</v>
      </c>
    </row>
    <row r="308" spans="1:2" ht="12.75">
      <c r="A308" s="102" t="s">
        <v>376</v>
      </c>
      <c r="B308" s="103" t="s">
        <v>377</v>
      </c>
    </row>
    <row r="309" spans="1:2" ht="12.75">
      <c r="A309" s="102" t="s">
        <v>378</v>
      </c>
      <c r="B309" s="103" t="s">
        <v>379</v>
      </c>
    </row>
    <row r="310" spans="1:2" ht="12.75">
      <c r="A310" s="102" t="s">
        <v>380</v>
      </c>
      <c r="B310" s="103" t="s">
        <v>381</v>
      </c>
    </row>
    <row r="311" spans="1:2" ht="12.75">
      <c r="A311" s="102" t="s">
        <v>382</v>
      </c>
      <c r="B311" s="103" t="s">
        <v>383</v>
      </c>
    </row>
    <row r="312" spans="1:2" ht="12.75">
      <c r="A312" s="102" t="s">
        <v>384</v>
      </c>
      <c r="B312" s="103" t="s">
        <v>385</v>
      </c>
    </row>
    <row r="313" spans="1:2" ht="12.75">
      <c r="A313" s="102" t="s">
        <v>386</v>
      </c>
      <c r="B313" s="103" t="s">
        <v>387</v>
      </c>
    </row>
    <row r="314" spans="1:2" ht="12.75">
      <c r="A314" s="102" t="s">
        <v>388</v>
      </c>
      <c r="B314" s="103" t="s">
        <v>389</v>
      </c>
    </row>
    <row r="315" spans="1:2" ht="12.75">
      <c r="A315" s="102" t="s">
        <v>390</v>
      </c>
      <c r="B315" s="103" t="s">
        <v>391</v>
      </c>
    </row>
    <row r="316" spans="1:2" ht="12.75">
      <c r="A316" s="102" t="s">
        <v>392</v>
      </c>
      <c r="B316" s="103" t="s">
        <v>393</v>
      </c>
    </row>
    <row r="317" spans="1:2" ht="12.75">
      <c r="A317" s="102" t="s">
        <v>394</v>
      </c>
      <c r="B317" s="103" t="s">
        <v>395</v>
      </c>
    </row>
    <row r="318" spans="1:2" ht="12.75">
      <c r="A318" s="102" t="s">
        <v>396</v>
      </c>
      <c r="B318" s="103" t="s">
        <v>397</v>
      </c>
    </row>
    <row r="319" spans="1:2" ht="12.75">
      <c r="A319" s="102" t="s">
        <v>398</v>
      </c>
      <c r="B319" s="103" t="s">
        <v>399</v>
      </c>
    </row>
    <row r="320" spans="1:2" ht="12.75">
      <c r="A320" s="102" t="s">
        <v>400</v>
      </c>
      <c r="B320" s="103" t="s">
        <v>401</v>
      </c>
    </row>
    <row r="321" spans="1:2" ht="12.75">
      <c r="A321" s="102" t="s">
        <v>402</v>
      </c>
      <c r="B321" s="103" t="s">
        <v>403</v>
      </c>
    </row>
    <row r="322" spans="1:2" ht="12.75">
      <c r="A322" s="102" t="s">
        <v>404</v>
      </c>
      <c r="B322" s="103" t="s">
        <v>405</v>
      </c>
    </row>
    <row r="323" spans="1:2" ht="12.75">
      <c r="A323" s="102" t="s">
        <v>406</v>
      </c>
      <c r="B323" s="103" t="s">
        <v>407</v>
      </c>
    </row>
    <row r="324" spans="1:2" ht="12.75">
      <c r="A324" s="102" t="s">
        <v>408</v>
      </c>
      <c r="B324" s="103" t="s">
        <v>409</v>
      </c>
    </row>
    <row r="325" spans="1:2" ht="12.75">
      <c r="A325" s="102" t="s">
        <v>410</v>
      </c>
      <c r="B325" s="103" t="s">
        <v>411</v>
      </c>
    </row>
    <row r="326" spans="1:2" ht="12.75">
      <c r="A326" s="102" t="s">
        <v>412</v>
      </c>
      <c r="B326" s="103" t="s">
        <v>413</v>
      </c>
    </row>
    <row r="327" spans="1:2" ht="12.75">
      <c r="A327" s="102" t="s">
        <v>414</v>
      </c>
      <c r="B327" s="103" t="s">
        <v>415</v>
      </c>
    </row>
    <row r="328" spans="1:2" ht="12.75">
      <c r="A328" s="102" t="s">
        <v>416</v>
      </c>
      <c r="B328" s="103" t="s">
        <v>417</v>
      </c>
    </row>
    <row r="329" spans="1:2" ht="12.75">
      <c r="A329" s="102" t="s">
        <v>418</v>
      </c>
      <c r="B329" s="103" t="s">
        <v>419</v>
      </c>
    </row>
    <row r="330" spans="1:2" ht="12.75">
      <c r="A330" s="102" t="s">
        <v>420</v>
      </c>
      <c r="B330" s="103" t="s">
        <v>421</v>
      </c>
    </row>
    <row r="331" spans="1:2" ht="12.75">
      <c r="A331" s="102" t="s">
        <v>422</v>
      </c>
      <c r="B331" s="103" t="s">
        <v>423</v>
      </c>
    </row>
    <row r="332" spans="1:2" ht="12.75">
      <c r="A332" s="102" t="s">
        <v>424</v>
      </c>
      <c r="B332" s="103" t="s">
        <v>425</v>
      </c>
    </row>
    <row r="333" spans="1:2" ht="12.75">
      <c r="A333" s="102" t="s">
        <v>426</v>
      </c>
      <c r="B333" s="103" t="s">
        <v>427</v>
      </c>
    </row>
    <row r="334" spans="1:2" ht="12.75">
      <c r="A334" s="102" t="s">
        <v>428</v>
      </c>
      <c r="B334" s="103" t="s">
        <v>429</v>
      </c>
    </row>
    <row r="335" spans="1:2" ht="12.75">
      <c r="A335" s="102" t="s">
        <v>430</v>
      </c>
      <c r="B335" s="103" t="s">
        <v>431</v>
      </c>
    </row>
    <row r="336" spans="1:2" ht="12.75">
      <c r="A336" s="102" t="s">
        <v>432</v>
      </c>
      <c r="B336" s="103" t="s">
        <v>433</v>
      </c>
    </row>
    <row r="337" spans="1:2" ht="12.75">
      <c r="A337" s="102" t="s">
        <v>434</v>
      </c>
      <c r="B337" s="103" t="s">
        <v>435</v>
      </c>
    </row>
    <row r="338" spans="1:2" ht="12.75">
      <c r="A338" s="102" t="s">
        <v>436</v>
      </c>
      <c r="B338" s="103" t="s">
        <v>437</v>
      </c>
    </row>
    <row r="339" spans="1:2" ht="12.75">
      <c r="A339" s="102" t="s">
        <v>438</v>
      </c>
      <c r="B339" s="103" t="s">
        <v>439</v>
      </c>
    </row>
    <row r="340" spans="1:2" ht="12.75">
      <c r="A340" s="102" t="s">
        <v>440</v>
      </c>
      <c r="B340" s="103" t="s">
        <v>441</v>
      </c>
    </row>
    <row r="341" spans="1:2" ht="12.75">
      <c r="A341" s="102" t="s">
        <v>442</v>
      </c>
      <c r="B341" s="103" t="s">
        <v>443</v>
      </c>
    </row>
    <row r="342" spans="1:2" ht="12.75">
      <c r="A342" s="102" t="s">
        <v>444</v>
      </c>
      <c r="B342" s="103" t="s">
        <v>445</v>
      </c>
    </row>
    <row r="343" spans="1:2" ht="12.75">
      <c r="A343" s="102" t="s">
        <v>446</v>
      </c>
      <c r="B343" s="103" t="s">
        <v>447</v>
      </c>
    </row>
    <row r="344" spans="1:2" ht="12.75">
      <c r="A344" s="102" t="s">
        <v>448</v>
      </c>
      <c r="B344" s="103" t="s">
        <v>449</v>
      </c>
    </row>
    <row r="345" spans="1:2" ht="12.75">
      <c r="A345" s="102" t="s">
        <v>450</v>
      </c>
      <c r="B345" s="103" t="s">
        <v>451</v>
      </c>
    </row>
    <row r="346" spans="1:2" ht="12.75">
      <c r="A346" s="102" t="s">
        <v>452</v>
      </c>
      <c r="B346" s="103" t="s">
        <v>453</v>
      </c>
    </row>
    <row r="347" spans="1:2" ht="12.75">
      <c r="A347" s="102" t="s">
        <v>454</v>
      </c>
      <c r="B347" s="103" t="s">
        <v>455</v>
      </c>
    </row>
    <row r="348" spans="1:2" ht="12.75">
      <c r="A348" s="102" t="s">
        <v>456</v>
      </c>
      <c r="B348" s="103" t="s">
        <v>457</v>
      </c>
    </row>
    <row r="349" spans="1:2" ht="12.75">
      <c r="A349" s="102" t="s">
        <v>458</v>
      </c>
      <c r="B349" s="103" t="s">
        <v>459</v>
      </c>
    </row>
    <row r="350" spans="1:2" ht="12.75">
      <c r="A350" s="102" t="s">
        <v>460</v>
      </c>
      <c r="B350" s="103" t="s">
        <v>461</v>
      </c>
    </row>
    <row r="351" spans="1:2" ht="12.75">
      <c r="A351" s="102" t="s">
        <v>462</v>
      </c>
      <c r="B351" s="103" t="s">
        <v>463</v>
      </c>
    </row>
    <row r="352" spans="1:2" ht="12.75">
      <c r="A352" s="102" t="s">
        <v>464</v>
      </c>
      <c r="B352" s="103" t="s">
        <v>465</v>
      </c>
    </row>
    <row r="353" spans="1:2" ht="12.75">
      <c r="A353" s="102" t="s">
        <v>466</v>
      </c>
      <c r="B353" s="103" t="s">
        <v>467</v>
      </c>
    </row>
    <row r="354" spans="1:2" ht="12.75">
      <c r="A354" s="102" t="s">
        <v>468</v>
      </c>
      <c r="B354" s="103" t="s">
        <v>469</v>
      </c>
    </row>
    <row r="355" spans="1:2" ht="12.75">
      <c r="A355" s="102" t="s">
        <v>470</v>
      </c>
      <c r="B355" s="103" t="s">
        <v>471</v>
      </c>
    </row>
    <row r="356" spans="1:2" ht="12.75">
      <c r="A356" s="102" t="s">
        <v>472</v>
      </c>
      <c r="B356" s="103" t="s">
        <v>473</v>
      </c>
    </row>
    <row r="357" spans="1:2" ht="12.75">
      <c r="A357" s="102" t="s">
        <v>474</v>
      </c>
      <c r="B357" s="103" t="s">
        <v>475</v>
      </c>
    </row>
    <row r="358" spans="1:2" ht="12.75">
      <c r="A358" s="102" t="s">
        <v>476</v>
      </c>
      <c r="B358" s="103" t="s">
        <v>477</v>
      </c>
    </row>
    <row r="359" spans="1:2" ht="12.75">
      <c r="A359" s="102" t="s">
        <v>478</v>
      </c>
      <c r="B359" s="103" t="s">
        <v>479</v>
      </c>
    </row>
    <row r="360" spans="1:2" ht="12.75">
      <c r="A360" s="102" t="s">
        <v>480</v>
      </c>
      <c r="B360" s="103" t="s">
        <v>481</v>
      </c>
    </row>
    <row r="361" spans="1:2" ht="12.75">
      <c r="A361" s="102" t="s">
        <v>482</v>
      </c>
      <c r="B361" s="103" t="s">
        <v>483</v>
      </c>
    </row>
    <row r="362" spans="1:2" ht="12.75">
      <c r="A362" s="102" t="s">
        <v>484</v>
      </c>
      <c r="B362" s="103" t="s">
        <v>485</v>
      </c>
    </row>
    <row r="363" spans="1:2" ht="12.75">
      <c r="A363" s="102" t="s">
        <v>486</v>
      </c>
      <c r="B363" s="103" t="s">
        <v>487</v>
      </c>
    </row>
    <row r="364" spans="1:2" ht="12.75">
      <c r="A364" s="102" t="s">
        <v>488</v>
      </c>
      <c r="B364" s="103" t="s">
        <v>489</v>
      </c>
    </row>
    <row r="365" spans="1:2" ht="12.75">
      <c r="A365" s="102" t="s">
        <v>490</v>
      </c>
      <c r="B365" s="103" t="s">
        <v>491</v>
      </c>
    </row>
    <row r="366" spans="1:2" ht="12.75">
      <c r="A366" s="102" t="s">
        <v>492</v>
      </c>
      <c r="B366" s="103" t="s">
        <v>493</v>
      </c>
    </row>
    <row r="367" spans="1:2" ht="12.75">
      <c r="A367" s="102" t="s">
        <v>494</v>
      </c>
      <c r="B367" s="103" t="s">
        <v>495</v>
      </c>
    </row>
    <row r="368" spans="1:2" ht="12.75">
      <c r="A368" s="102" t="s">
        <v>496</v>
      </c>
      <c r="B368" s="103" t="s">
        <v>497</v>
      </c>
    </row>
    <row r="369" spans="1:2" ht="12.75">
      <c r="A369" s="102" t="s">
        <v>498</v>
      </c>
      <c r="B369" s="103" t="s">
        <v>499</v>
      </c>
    </row>
    <row r="370" spans="1:2" ht="12.75">
      <c r="A370" s="102" t="s">
        <v>500</v>
      </c>
      <c r="B370" s="103" t="s">
        <v>501</v>
      </c>
    </row>
    <row r="371" spans="1:2" ht="12.75">
      <c r="A371" s="102" t="s">
        <v>502</v>
      </c>
      <c r="B371" s="103" t="s">
        <v>503</v>
      </c>
    </row>
    <row r="372" spans="1:2" ht="12.75">
      <c r="A372" s="102" t="s">
        <v>504</v>
      </c>
      <c r="B372" s="103" t="s">
        <v>505</v>
      </c>
    </row>
    <row r="373" spans="1:2" ht="12.75">
      <c r="A373" s="102" t="s">
        <v>506</v>
      </c>
      <c r="B373" s="103" t="s">
        <v>507</v>
      </c>
    </row>
    <row r="374" spans="1:2" ht="12.75">
      <c r="A374" s="102" t="s">
        <v>508</v>
      </c>
      <c r="B374" s="103" t="s">
        <v>509</v>
      </c>
    </row>
    <row r="375" spans="1:2" ht="12.75">
      <c r="A375" s="102" t="s">
        <v>510</v>
      </c>
      <c r="B375" s="103" t="s">
        <v>511</v>
      </c>
    </row>
    <row r="376" spans="1:2" ht="12.75">
      <c r="A376" s="102" t="s">
        <v>512</v>
      </c>
      <c r="B376" s="103" t="s">
        <v>513</v>
      </c>
    </row>
    <row r="377" spans="1:2" ht="12.75">
      <c r="A377" s="102" t="s">
        <v>514</v>
      </c>
      <c r="B377" s="103" t="s">
        <v>515</v>
      </c>
    </row>
    <row r="378" spans="1:2" ht="12.75">
      <c r="A378" s="102" t="s">
        <v>516</v>
      </c>
      <c r="B378" s="103" t="s">
        <v>517</v>
      </c>
    </row>
    <row r="379" spans="1:2" ht="12.75">
      <c r="A379" s="102" t="s">
        <v>518</v>
      </c>
      <c r="B379" s="103" t="s">
        <v>519</v>
      </c>
    </row>
    <row r="380" spans="1:2" ht="12.75">
      <c r="A380" s="102" t="s">
        <v>520</v>
      </c>
      <c r="B380" s="103" t="s">
        <v>521</v>
      </c>
    </row>
    <row r="381" spans="1:2" ht="12.75">
      <c r="A381" s="102" t="s">
        <v>522</v>
      </c>
      <c r="B381" s="103" t="s">
        <v>523</v>
      </c>
    </row>
    <row r="382" spans="1:2" ht="12.75">
      <c r="A382" s="102" t="s">
        <v>524</v>
      </c>
      <c r="B382" s="103" t="s">
        <v>525</v>
      </c>
    </row>
    <row r="383" spans="1:2" ht="12.75">
      <c r="A383" s="102" t="s">
        <v>526</v>
      </c>
      <c r="B383" s="103" t="s">
        <v>527</v>
      </c>
    </row>
    <row r="384" spans="1:2" ht="12.75">
      <c r="A384" s="102" t="s">
        <v>528</v>
      </c>
      <c r="B384" s="103" t="s">
        <v>529</v>
      </c>
    </row>
    <row r="385" spans="1:2" ht="12.75">
      <c r="A385" s="102" t="s">
        <v>530</v>
      </c>
      <c r="B385" s="103" t="s">
        <v>531</v>
      </c>
    </row>
    <row r="386" spans="1:2" ht="12.75">
      <c r="A386" s="102" t="s">
        <v>532</v>
      </c>
      <c r="B386" s="103" t="s">
        <v>533</v>
      </c>
    </row>
    <row r="387" spans="1:2" ht="12.75">
      <c r="A387" s="102" t="s">
        <v>534</v>
      </c>
      <c r="B387" s="103" t="s">
        <v>535</v>
      </c>
    </row>
    <row r="388" spans="1:2" ht="12.75">
      <c r="A388" s="102" t="s">
        <v>536</v>
      </c>
      <c r="B388" s="103" t="s">
        <v>537</v>
      </c>
    </row>
    <row r="389" spans="1:2" ht="12.75">
      <c r="A389" s="102" t="s">
        <v>538</v>
      </c>
      <c r="B389" s="103" t="s">
        <v>539</v>
      </c>
    </row>
    <row r="390" spans="1:2" ht="12.75">
      <c r="A390" s="102" t="s">
        <v>540</v>
      </c>
      <c r="B390" s="103" t="s">
        <v>541</v>
      </c>
    </row>
    <row r="391" spans="1:2" ht="12.75">
      <c r="A391" s="102" t="s">
        <v>542</v>
      </c>
      <c r="B391" s="103" t="s">
        <v>543</v>
      </c>
    </row>
    <row r="392" spans="1:2" ht="12.75">
      <c r="A392" s="102" t="s">
        <v>544</v>
      </c>
      <c r="B392" s="103" t="s">
        <v>545</v>
      </c>
    </row>
    <row r="393" spans="1:2" ht="12.75">
      <c r="A393" s="102" t="s">
        <v>546</v>
      </c>
      <c r="B393" s="103" t="s">
        <v>547</v>
      </c>
    </row>
    <row r="394" spans="1:2" ht="12.75">
      <c r="A394" s="102" t="s">
        <v>548</v>
      </c>
      <c r="B394" s="103" t="s">
        <v>549</v>
      </c>
    </row>
    <row r="395" spans="1:2" ht="12.75">
      <c r="A395" s="102" t="s">
        <v>550</v>
      </c>
      <c r="B395" s="103" t="s">
        <v>551</v>
      </c>
    </row>
    <row r="396" spans="1:2" ht="12.75">
      <c r="A396" s="102" t="s">
        <v>552</v>
      </c>
      <c r="B396" s="103" t="s">
        <v>553</v>
      </c>
    </row>
    <row r="397" spans="1:2" ht="12.75">
      <c r="A397" s="102" t="s">
        <v>554</v>
      </c>
      <c r="B397" s="103" t="s">
        <v>555</v>
      </c>
    </row>
    <row r="398" spans="1:2" ht="12.75">
      <c r="A398" s="102" t="s">
        <v>556</v>
      </c>
      <c r="B398" s="103" t="s">
        <v>557</v>
      </c>
    </row>
    <row r="399" spans="1:2" ht="12.75">
      <c r="A399" s="102" t="s">
        <v>558</v>
      </c>
      <c r="B399" s="103" t="s">
        <v>559</v>
      </c>
    </row>
    <row r="400" spans="1:2" ht="12.75">
      <c r="A400" s="102" t="s">
        <v>560</v>
      </c>
      <c r="B400" s="103" t="s">
        <v>561</v>
      </c>
    </row>
    <row r="401" spans="1:2" ht="12.75">
      <c r="A401" s="102" t="s">
        <v>562</v>
      </c>
      <c r="B401" s="103" t="s">
        <v>563</v>
      </c>
    </row>
    <row r="402" spans="1:2" ht="12.75">
      <c r="A402" s="102" t="s">
        <v>564</v>
      </c>
      <c r="B402" s="103" t="s">
        <v>565</v>
      </c>
    </row>
    <row r="403" spans="1:2" ht="12.75">
      <c r="A403" s="102" t="s">
        <v>566</v>
      </c>
      <c r="B403" s="103" t="s">
        <v>567</v>
      </c>
    </row>
    <row r="404" spans="1:2" ht="12.75">
      <c r="A404" s="102" t="s">
        <v>568</v>
      </c>
      <c r="B404" s="103" t="s">
        <v>569</v>
      </c>
    </row>
    <row r="405" spans="1:2" ht="12.75">
      <c r="A405" s="102" t="s">
        <v>570</v>
      </c>
      <c r="B405" s="103" t="s">
        <v>571</v>
      </c>
    </row>
    <row r="406" spans="1:2" ht="12.75">
      <c r="A406" s="102" t="s">
        <v>572</v>
      </c>
      <c r="B406" s="103" t="s">
        <v>573</v>
      </c>
    </row>
    <row r="407" spans="1:2" ht="12.75">
      <c r="A407" s="102" t="s">
        <v>574</v>
      </c>
      <c r="B407" s="103" t="s">
        <v>575</v>
      </c>
    </row>
    <row r="408" spans="1:2" ht="12.75">
      <c r="A408" s="102" t="s">
        <v>576</v>
      </c>
      <c r="B408" s="103" t="s">
        <v>577</v>
      </c>
    </row>
    <row r="409" spans="1:2" ht="12.75">
      <c r="A409" s="102" t="s">
        <v>578</v>
      </c>
      <c r="B409" s="103" t="s">
        <v>579</v>
      </c>
    </row>
    <row r="410" spans="1:2" ht="12.75">
      <c r="A410" s="102" t="s">
        <v>580</v>
      </c>
      <c r="B410" s="103" t="s">
        <v>581</v>
      </c>
    </row>
    <row r="411" spans="1:2" ht="12.75">
      <c r="A411" s="102" t="s">
        <v>582</v>
      </c>
      <c r="B411" s="103" t="s">
        <v>583</v>
      </c>
    </row>
    <row r="412" spans="1:2" ht="12.75">
      <c r="A412" s="102" t="s">
        <v>584</v>
      </c>
      <c r="B412" s="103" t="s">
        <v>585</v>
      </c>
    </row>
    <row r="413" spans="1:2" ht="12.75">
      <c r="A413" s="102" t="s">
        <v>586</v>
      </c>
      <c r="B413" s="103" t="s">
        <v>587</v>
      </c>
    </row>
    <row r="414" spans="1:2" ht="12.75">
      <c r="A414" s="102" t="s">
        <v>588</v>
      </c>
      <c r="B414" s="103" t="s">
        <v>589</v>
      </c>
    </row>
    <row r="415" spans="1:2" ht="12.75">
      <c r="A415" s="102" t="s">
        <v>590</v>
      </c>
      <c r="B415" s="103" t="s">
        <v>591</v>
      </c>
    </row>
    <row r="416" spans="1:2" ht="12.75">
      <c r="A416" s="102" t="s">
        <v>592</v>
      </c>
      <c r="B416" s="103" t="s">
        <v>593</v>
      </c>
    </row>
    <row r="417" spans="1:2" ht="12.75">
      <c r="A417" s="102" t="s">
        <v>594</v>
      </c>
      <c r="B417" s="103" t="s">
        <v>595</v>
      </c>
    </row>
    <row r="418" spans="1:2" ht="12.75">
      <c r="A418" s="102" t="s">
        <v>596</v>
      </c>
      <c r="B418" s="103" t="s">
        <v>597</v>
      </c>
    </row>
    <row r="419" spans="1:2" ht="12.75">
      <c r="A419" s="102" t="s">
        <v>598</v>
      </c>
      <c r="B419" s="103" t="s">
        <v>599</v>
      </c>
    </row>
    <row r="420" spans="1:2" ht="12.75">
      <c r="A420" s="102" t="s">
        <v>600</v>
      </c>
      <c r="B420" s="103" t="s">
        <v>601</v>
      </c>
    </row>
    <row r="421" spans="1:2" ht="12.75">
      <c r="A421" s="102" t="s">
        <v>602</v>
      </c>
      <c r="B421" s="103" t="s">
        <v>603</v>
      </c>
    </row>
    <row r="422" spans="1:2" ht="12.75">
      <c r="A422" s="102" t="s">
        <v>604</v>
      </c>
      <c r="B422" s="103" t="s">
        <v>605</v>
      </c>
    </row>
    <row r="423" spans="1:2" ht="12.75">
      <c r="A423" s="102" t="s">
        <v>606</v>
      </c>
      <c r="B423" s="103" t="s">
        <v>607</v>
      </c>
    </row>
    <row r="424" spans="1:2" ht="12.75">
      <c r="A424" s="102" t="s">
        <v>608</v>
      </c>
      <c r="B424" s="103" t="s">
        <v>609</v>
      </c>
    </row>
    <row r="425" spans="1:2" ht="12.75">
      <c r="A425" s="102" t="s">
        <v>610</v>
      </c>
      <c r="B425" s="103" t="s">
        <v>611</v>
      </c>
    </row>
    <row r="426" spans="1:2" ht="12.75">
      <c r="A426" s="102" t="s">
        <v>612</v>
      </c>
      <c r="B426" s="103" t="s">
        <v>613</v>
      </c>
    </row>
    <row r="427" spans="1:2" ht="12.75">
      <c r="A427" s="102" t="s">
        <v>614</v>
      </c>
      <c r="B427" s="103" t="s">
        <v>615</v>
      </c>
    </row>
    <row r="428" spans="1:2" ht="12.75">
      <c r="A428" s="102" t="s">
        <v>616</v>
      </c>
      <c r="B428" s="103" t="s">
        <v>617</v>
      </c>
    </row>
    <row r="429" spans="1:2" ht="12.75">
      <c r="A429" s="102" t="s">
        <v>618</v>
      </c>
      <c r="B429" s="103" t="s">
        <v>619</v>
      </c>
    </row>
    <row r="430" spans="1:2" ht="12.75">
      <c r="A430" s="102" t="s">
        <v>620</v>
      </c>
      <c r="B430" s="103" t="s">
        <v>621</v>
      </c>
    </row>
    <row r="431" spans="1:2" ht="12.75">
      <c r="A431" s="102" t="s">
        <v>622</v>
      </c>
      <c r="B431" s="103" t="s">
        <v>623</v>
      </c>
    </row>
    <row r="432" spans="1:2" ht="12.75">
      <c r="A432" s="102" t="s">
        <v>624</v>
      </c>
      <c r="B432" s="103" t="s">
        <v>625</v>
      </c>
    </row>
    <row r="433" spans="1:2" ht="12.75">
      <c r="A433" s="102" t="s">
        <v>626</v>
      </c>
      <c r="B433" s="103" t="s">
        <v>627</v>
      </c>
    </row>
    <row r="434" spans="1:2" ht="12.75">
      <c r="A434" s="102" t="s">
        <v>628</v>
      </c>
      <c r="B434" s="103" t="s">
        <v>629</v>
      </c>
    </row>
    <row r="435" spans="1:2" ht="12.75">
      <c r="A435" s="102" t="s">
        <v>630</v>
      </c>
      <c r="B435" s="103" t="s">
        <v>631</v>
      </c>
    </row>
    <row r="436" spans="1:2" ht="12.75">
      <c r="A436" s="102" t="s">
        <v>632</v>
      </c>
      <c r="B436" s="103" t="s">
        <v>633</v>
      </c>
    </row>
    <row r="437" spans="1:2" ht="12.75">
      <c r="A437" s="102" t="s">
        <v>634</v>
      </c>
      <c r="B437" s="103" t="s">
        <v>635</v>
      </c>
    </row>
    <row r="438" spans="1:2" ht="12.75">
      <c r="A438" s="102" t="s">
        <v>636</v>
      </c>
      <c r="B438" s="103" t="s">
        <v>637</v>
      </c>
    </row>
    <row r="439" spans="1:2" ht="12.75">
      <c r="A439" s="102" t="s">
        <v>638</v>
      </c>
      <c r="B439" s="103" t="s">
        <v>639</v>
      </c>
    </row>
    <row r="440" spans="1:2" ht="12.75">
      <c r="A440" s="102" t="s">
        <v>640</v>
      </c>
      <c r="B440" s="103" t="s">
        <v>641</v>
      </c>
    </row>
    <row r="441" spans="1:2" ht="12.75">
      <c r="A441" s="102" t="s">
        <v>642</v>
      </c>
      <c r="B441" s="103" t="s">
        <v>643</v>
      </c>
    </row>
    <row r="442" spans="1:2" ht="12.75">
      <c r="A442" s="102" t="s">
        <v>644</v>
      </c>
      <c r="B442" s="103" t="s">
        <v>645</v>
      </c>
    </row>
    <row r="443" spans="1:2" ht="12.75">
      <c r="A443" s="102" t="s">
        <v>646</v>
      </c>
      <c r="B443" s="103" t="s">
        <v>647</v>
      </c>
    </row>
    <row r="444" spans="1:2" ht="12.75">
      <c r="A444" s="102" t="s">
        <v>648</v>
      </c>
      <c r="B444" s="103" t="s">
        <v>649</v>
      </c>
    </row>
    <row r="445" spans="1:2" ht="12.75">
      <c r="A445" s="102" t="s">
        <v>650</v>
      </c>
      <c r="B445" s="103" t="s">
        <v>651</v>
      </c>
    </row>
    <row r="446" spans="1:2" ht="12.75">
      <c r="A446" s="102" t="s">
        <v>652</v>
      </c>
      <c r="B446" s="103" t="s">
        <v>653</v>
      </c>
    </row>
    <row r="447" spans="1:2" ht="12.75">
      <c r="A447" s="102" t="s">
        <v>654</v>
      </c>
      <c r="B447" s="103" t="s">
        <v>655</v>
      </c>
    </row>
    <row r="448" spans="1:2" ht="12.75">
      <c r="A448" s="102" t="s">
        <v>656</v>
      </c>
      <c r="B448" s="103" t="s">
        <v>657</v>
      </c>
    </row>
    <row r="449" spans="1:2" ht="12.75">
      <c r="A449" s="102" t="s">
        <v>658</v>
      </c>
      <c r="B449" s="103" t="s">
        <v>659</v>
      </c>
    </row>
    <row r="450" spans="1:2" ht="12.75">
      <c r="A450" s="102" t="s">
        <v>660</v>
      </c>
      <c r="B450" s="103" t="s">
        <v>661</v>
      </c>
    </row>
    <row r="451" spans="1:2" ht="12.75">
      <c r="A451" s="102" t="s">
        <v>662</v>
      </c>
      <c r="B451" s="103" t="s">
        <v>663</v>
      </c>
    </row>
    <row r="452" spans="1:2" ht="12.75">
      <c r="A452" s="102" t="s">
        <v>664</v>
      </c>
      <c r="B452" s="103" t="s">
        <v>665</v>
      </c>
    </row>
    <row r="453" spans="1:2" ht="12.75">
      <c r="A453" s="102" t="s">
        <v>666</v>
      </c>
      <c r="B453" s="103" t="s">
        <v>667</v>
      </c>
    </row>
    <row r="454" spans="1:2" ht="12.75">
      <c r="A454" s="102" t="s">
        <v>668</v>
      </c>
      <c r="B454" s="103" t="s">
        <v>669</v>
      </c>
    </row>
    <row r="455" spans="1:2" ht="12.75">
      <c r="A455" s="102" t="s">
        <v>670</v>
      </c>
      <c r="B455" s="103" t="s">
        <v>671</v>
      </c>
    </row>
    <row r="456" spans="1:2" ht="12.75">
      <c r="A456" s="102" t="s">
        <v>672</v>
      </c>
      <c r="B456" s="103" t="s">
        <v>673</v>
      </c>
    </row>
    <row r="457" spans="1:2" ht="12.75">
      <c r="A457" s="102" t="s">
        <v>674</v>
      </c>
      <c r="B457" s="103" t="s">
        <v>675</v>
      </c>
    </row>
    <row r="458" spans="1:2" ht="12.75">
      <c r="A458" s="102" t="s">
        <v>676</v>
      </c>
      <c r="B458" s="103" t="s">
        <v>677</v>
      </c>
    </row>
    <row r="459" spans="1:2" ht="12.75">
      <c r="A459" s="102" t="s">
        <v>678</v>
      </c>
      <c r="B459" s="103" t="s">
        <v>679</v>
      </c>
    </row>
    <row r="460" spans="1:2" ht="12.75">
      <c r="A460" s="102" t="s">
        <v>680</v>
      </c>
      <c r="B460" s="103" t="s">
        <v>681</v>
      </c>
    </row>
    <row r="461" spans="1:2" ht="12.75">
      <c r="A461" s="102" t="s">
        <v>682</v>
      </c>
      <c r="B461" s="103" t="s">
        <v>683</v>
      </c>
    </row>
    <row r="462" spans="1:2" ht="12.75">
      <c r="A462" s="102" t="s">
        <v>684</v>
      </c>
      <c r="B462" s="103" t="s">
        <v>685</v>
      </c>
    </row>
    <row r="463" spans="1:2" ht="12.75">
      <c r="A463" s="102" t="s">
        <v>686</v>
      </c>
      <c r="B463" s="103" t="s">
        <v>687</v>
      </c>
    </row>
    <row r="464" spans="1:2" ht="12.75">
      <c r="A464" s="102" t="s">
        <v>688</v>
      </c>
      <c r="B464" s="103" t="s">
        <v>689</v>
      </c>
    </row>
    <row r="465" spans="1:2" ht="12.75">
      <c r="A465" s="102" t="s">
        <v>690</v>
      </c>
      <c r="B465" s="103" t="s">
        <v>691</v>
      </c>
    </row>
    <row r="466" spans="1:2" ht="12.75">
      <c r="A466" s="102" t="s">
        <v>692</v>
      </c>
      <c r="B466" s="103" t="s">
        <v>693</v>
      </c>
    </row>
    <row r="467" spans="1:2" ht="12.75">
      <c r="A467" s="102" t="s">
        <v>694</v>
      </c>
      <c r="B467" s="103" t="s">
        <v>695</v>
      </c>
    </row>
    <row r="468" spans="1:2" ht="12.75">
      <c r="A468" s="102" t="s">
        <v>696</v>
      </c>
      <c r="B468" s="103" t="s">
        <v>697</v>
      </c>
    </row>
    <row r="469" spans="1:2" ht="12.75">
      <c r="A469" s="102" t="s">
        <v>698</v>
      </c>
      <c r="B469" s="103" t="s">
        <v>699</v>
      </c>
    </row>
    <row r="470" spans="1:2" ht="12.75">
      <c r="A470" s="102" t="s">
        <v>700</v>
      </c>
      <c r="B470" s="103" t="s">
        <v>701</v>
      </c>
    </row>
    <row r="471" spans="1:2" ht="12.75">
      <c r="A471" s="102" t="s">
        <v>702</v>
      </c>
      <c r="B471" s="103" t="s">
        <v>703</v>
      </c>
    </row>
    <row r="472" spans="1:2" ht="12.75">
      <c r="A472" s="102" t="s">
        <v>704</v>
      </c>
      <c r="B472" s="103" t="s">
        <v>705</v>
      </c>
    </row>
    <row r="473" spans="1:2" ht="12.75">
      <c r="A473" s="102" t="s">
        <v>706</v>
      </c>
      <c r="B473" s="103" t="s">
        <v>2684</v>
      </c>
    </row>
    <row r="474" spans="1:2" ht="12.75">
      <c r="A474" s="102" t="s">
        <v>707</v>
      </c>
      <c r="B474" s="103" t="s">
        <v>708</v>
      </c>
    </row>
    <row r="475" spans="1:2" ht="12.75">
      <c r="A475" s="102" t="s">
        <v>709</v>
      </c>
      <c r="B475" s="103" t="s">
        <v>710</v>
      </c>
    </row>
    <row r="476" spans="1:2" ht="12.75">
      <c r="A476" s="102" t="s">
        <v>711</v>
      </c>
      <c r="B476" s="103" t="s">
        <v>712</v>
      </c>
    </row>
    <row r="477" spans="1:2" ht="12.75">
      <c r="A477" s="102" t="s">
        <v>713</v>
      </c>
      <c r="B477" s="103" t="s">
        <v>714</v>
      </c>
    </row>
    <row r="478" spans="1:2" ht="12.75">
      <c r="A478" s="102" t="s">
        <v>715</v>
      </c>
      <c r="B478" s="103" t="s">
        <v>2453</v>
      </c>
    </row>
    <row r="479" spans="1:2" ht="12.75">
      <c r="A479" s="102" t="s">
        <v>716</v>
      </c>
      <c r="B479" s="103" t="s">
        <v>717</v>
      </c>
    </row>
    <row r="480" spans="1:2" ht="12.75">
      <c r="A480" s="102" t="s">
        <v>718</v>
      </c>
      <c r="B480" s="103" t="s">
        <v>719</v>
      </c>
    </row>
    <row r="481" spans="1:2" ht="12.75">
      <c r="A481" s="102" t="s">
        <v>720</v>
      </c>
      <c r="B481" s="103" t="s">
        <v>721</v>
      </c>
    </row>
    <row r="482" spans="1:2" ht="12.75">
      <c r="A482" s="102" t="s">
        <v>722</v>
      </c>
      <c r="B482" s="103" t="s">
        <v>723</v>
      </c>
    </row>
    <row r="483" spans="1:2" ht="12.75">
      <c r="A483" s="102" t="s">
        <v>724</v>
      </c>
      <c r="B483" s="103" t="s">
        <v>725</v>
      </c>
    </row>
    <row r="484" spans="1:2" ht="12.75">
      <c r="A484" s="102" t="s">
        <v>726</v>
      </c>
      <c r="B484" s="103" t="s">
        <v>727</v>
      </c>
    </row>
    <row r="485" spans="1:2" ht="12.75">
      <c r="A485" s="102" t="s">
        <v>728</v>
      </c>
      <c r="B485" s="103" t="s">
        <v>729</v>
      </c>
    </row>
    <row r="486" spans="1:2" ht="12.75">
      <c r="A486" s="102" t="s">
        <v>730</v>
      </c>
      <c r="B486" s="103" t="s">
        <v>731</v>
      </c>
    </row>
    <row r="487" spans="1:2" ht="12.75">
      <c r="A487" s="102" t="s">
        <v>732</v>
      </c>
      <c r="B487" s="103" t="s">
        <v>733</v>
      </c>
    </row>
    <row r="488" spans="1:2" ht="12.75">
      <c r="A488" s="102" t="s">
        <v>734</v>
      </c>
      <c r="B488" s="103" t="s">
        <v>735</v>
      </c>
    </row>
    <row r="489" spans="1:2" ht="12.75">
      <c r="A489" s="102" t="s">
        <v>736</v>
      </c>
      <c r="B489" s="103" t="s">
        <v>737</v>
      </c>
    </row>
    <row r="490" spans="1:2" ht="12.75">
      <c r="A490" s="102" t="s">
        <v>738</v>
      </c>
      <c r="B490" s="103" t="s">
        <v>739</v>
      </c>
    </row>
    <row r="491" spans="1:2" ht="12.75">
      <c r="A491" s="102" t="s">
        <v>740</v>
      </c>
      <c r="B491" s="103" t="s">
        <v>741</v>
      </c>
    </row>
    <row r="492" spans="1:2" ht="12.75">
      <c r="A492" s="102" t="s">
        <v>742</v>
      </c>
      <c r="B492" s="103" t="s">
        <v>743</v>
      </c>
    </row>
    <row r="493" spans="1:2" ht="12.75">
      <c r="A493" s="102" t="s">
        <v>744</v>
      </c>
      <c r="B493" s="103" t="s">
        <v>745</v>
      </c>
    </row>
    <row r="494" spans="1:2" ht="12.75">
      <c r="A494" s="102" t="s">
        <v>746</v>
      </c>
      <c r="B494" s="103" t="s">
        <v>747</v>
      </c>
    </row>
    <row r="495" spans="1:2" ht="12.75">
      <c r="A495" s="102" t="s">
        <v>748</v>
      </c>
      <c r="B495" s="103" t="s">
        <v>749</v>
      </c>
    </row>
    <row r="496" spans="1:2" ht="12.75">
      <c r="A496" s="102" t="s">
        <v>750</v>
      </c>
      <c r="B496" s="103" t="s">
        <v>751</v>
      </c>
    </row>
    <row r="497" spans="1:2" ht="12.75">
      <c r="A497" s="102" t="s">
        <v>752</v>
      </c>
      <c r="B497" s="103" t="s">
        <v>753</v>
      </c>
    </row>
    <row r="498" spans="1:2" ht="12.75">
      <c r="A498" s="102" t="s">
        <v>754</v>
      </c>
      <c r="B498" s="103" t="s">
        <v>755</v>
      </c>
    </row>
    <row r="499" spans="1:2" ht="12.75">
      <c r="A499" s="102" t="s">
        <v>756</v>
      </c>
      <c r="B499" s="103" t="s">
        <v>757</v>
      </c>
    </row>
    <row r="500" spans="1:2" ht="12.75">
      <c r="A500" s="102" t="s">
        <v>758</v>
      </c>
      <c r="B500" s="103" t="s">
        <v>759</v>
      </c>
    </row>
    <row r="501" spans="1:2" ht="12.75">
      <c r="A501" s="102" t="s">
        <v>760</v>
      </c>
      <c r="B501" s="103" t="s">
        <v>761</v>
      </c>
    </row>
    <row r="502" spans="1:2" ht="12.75">
      <c r="A502" s="102" t="s">
        <v>762</v>
      </c>
      <c r="B502" s="103" t="s">
        <v>763</v>
      </c>
    </row>
    <row r="503" spans="1:2" ht="12.75">
      <c r="A503" s="102" t="s">
        <v>764</v>
      </c>
      <c r="B503" s="103" t="s">
        <v>765</v>
      </c>
    </row>
    <row r="504" spans="1:2" ht="12.75">
      <c r="A504" s="102" t="s">
        <v>766</v>
      </c>
      <c r="B504" s="103" t="s">
        <v>767</v>
      </c>
    </row>
    <row r="505" spans="1:2" ht="12.75">
      <c r="A505" s="102" t="s">
        <v>768</v>
      </c>
      <c r="B505" s="103" t="s">
        <v>769</v>
      </c>
    </row>
    <row r="506" spans="1:2" ht="12.75">
      <c r="A506" s="102" t="s">
        <v>770</v>
      </c>
      <c r="B506" s="103" t="s">
        <v>771</v>
      </c>
    </row>
    <row r="507" spans="1:2" ht="12.75">
      <c r="A507" s="102" t="s">
        <v>772</v>
      </c>
      <c r="B507" s="103" t="s">
        <v>773</v>
      </c>
    </row>
    <row r="508" spans="1:2" ht="12.75">
      <c r="A508" s="102" t="s">
        <v>774</v>
      </c>
      <c r="B508" s="103" t="s">
        <v>775</v>
      </c>
    </row>
    <row r="509" spans="1:2" ht="12.75">
      <c r="A509" s="102" t="s">
        <v>776</v>
      </c>
      <c r="B509" s="103" t="s">
        <v>777</v>
      </c>
    </row>
    <row r="510" spans="1:2" ht="12.75">
      <c r="A510" s="102" t="s">
        <v>778</v>
      </c>
      <c r="B510" s="103" t="s">
        <v>779</v>
      </c>
    </row>
    <row r="511" spans="1:2" ht="12.75">
      <c r="A511" s="102" t="s">
        <v>780</v>
      </c>
      <c r="B511" s="103" t="s">
        <v>781</v>
      </c>
    </row>
    <row r="512" spans="1:2" ht="12.75">
      <c r="A512" s="102" t="s">
        <v>782</v>
      </c>
      <c r="B512" s="103" t="s">
        <v>783</v>
      </c>
    </row>
    <row r="513" spans="1:2" ht="12.75">
      <c r="A513" s="102" t="s">
        <v>784</v>
      </c>
      <c r="B513" s="103" t="s">
        <v>785</v>
      </c>
    </row>
    <row r="514" spans="1:2" ht="12.75">
      <c r="A514" s="102" t="s">
        <v>786</v>
      </c>
      <c r="B514" s="103" t="s">
        <v>787</v>
      </c>
    </row>
    <row r="515" spans="1:2" ht="12.75">
      <c r="A515" s="102" t="s">
        <v>788</v>
      </c>
      <c r="B515" s="103" t="s">
        <v>789</v>
      </c>
    </row>
    <row r="516" spans="1:2" ht="12.75">
      <c r="A516" s="102" t="s">
        <v>790</v>
      </c>
      <c r="B516" s="103" t="s">
        <v>791</v>
      </c>
    </row>
    <row r="517" spans="1:2" ht="12.75">
      <c r="A517" s="102" t="s">
        <v>792</v>
      </c>
      <c r="B517" s="103" t="s">
        <v>793</v>
      </c>
    </row>
    <row r="518" spans="1:2" ht="12.75">
      <c r="A518" s="102" t="s">
        <v>794</v>
      </c>
      <c r="B518" s="103" t="s">
        <v>795</v>
      </c>
    </row>
    <row r="519" spans="1:2" ht="12.75">
      <c r="A519" s="102" t="s">
        <v>796</v>
      </c>
      <c r="B519" s="103" t="s">
        <v>797</v>
      </c>
    </row>
    <row r="520" spans="1:2" ht="12.75">
      <c r="A520" s="102" t="s">
        <v>798</v>
      </c>
      <c r="B520" s="103" t="s">
        <v>799</v>
      </c>
    </row>
    <row r="521" spans="1:2" ht="12.75">
      <c r="A521" s="102" t="s">
        <v>800</v>
      </c>
      <c r="B521" s="103" t="s">
        <v>801</v>
      </c>
    </row>
    <row r="522" spans="1:2" ht="12.75">
      <c r="A522" s="102" t="s">
        <v>802</v>
      </c>
      <c r="B522" s="103" t="s">
        <v>803</v>
      </c>
    </row>
    <row r="523" spans="1:2" ht="12.75">
      <c r="A523" s="102" t="s">
        <v>804</v>
      </c>
      <c r="B523" s="103" t="s">
        <v>805</v>
      </c>
    </row>
    <row r="524" spans="1:2" ht="12.75">
      <c r="A524" s="102" t="s">
        <v>806</v>
      </c>
      <c r="B524" s="103" t="s">
        <v>807</v>
      </c>
    </row>
    <row r="525" spans="1:2" ht="12.75">
      <c r="A525" s="102" t="s">
        <v>808</v>
      </c>
      <c r="B525" s="103" t="s">
        <v>809</v>
      </c>
    </row>
    <row r="526" spans="1:2" ht="12.75">
      <c r="A526" s="102" t="s">
        <v>810</v>
      </c>
      <c r="B526" s="103" t="s">
        <v>811</v>
      </c>
    </row>
    <row r="527" spans="1:2" ht="12.75">
      <c r="A527" s="102" t="s">
        <v>812</v>
      </c>
      <c r="B527" s="103" t="s">
        <v>813</v>
      </c>
    </row>
    <row r="528" spans="1:2" ht="12.75">
      <c r="A528" s="102" t="s">
        <v>814</v>
      </c>
      <c r="B528" s="103" t="s">
        <v>815</v>
      </c>
    </row>
    <row r="529" spans="1:2" ht="12.75">
      <c r="A529" s="102" t="s">
        <v>816</v>
      </c>
      <c r="B529" s="103" t="s">
        <v>817</v>
      </c>
    </row>
    <row r="530" spans="1:2" ht="12.75">
      <c r="A530" s="102" t="s">
        <v>818</v>
      </c>
      <c r="B530" s="103" t="s">
        <v>819</v>
      </c>
    </row>
    <row r="531" spans="1:2" ht="12.75">
      <c r="A531" s="102" t="s">
        <v>820</v>
      </c>
      <c r="B531" s="103" t="s">
        <v>821</v>
      </c>
    </row>
    <row r="532" spans="1:2" ht="12.75">
      <c r="A532" s="102" t="s">
        <v>822</v>
      </c>
      <c r="B532" s="103" t="s">
        <v>823</v>
      </c>
    </row>
    <row r="533" spans="1:2" ht="12.75">
      <c r="A533" s="102" t="s">
        <v>824</v>
      </c>
      <c r="B533" s="103" t="s">
        <v>826</v>
      </c>
    </row>
    <row r="534" spans="1:2" ht="12.75">
      <c r="A534" s="102" t="s">
        <v>827</v>
      </c>
      <c r="B534" s="103" t="s">
        <v>828</v>
      </c>
    </row>
    <row r="535" spans="1:2" ht="12.75">
      <c r="A535" s="102" t="s">
        <v>829</v>
      </c>
      <c r="B535" s="103" t="s">
        <v>830</v>
      </c>
    </row>
    <row r="536" spans="1:2" ht="12.75">
      <c r="A536" s="102" t="s">
        <v>831</v>
      </c>
      <c r="B536" s="103" t="s">
        <v>832</v>
      </c>
    </row>
    <row r="537" spans="1:2" ht="12.75">
      <c r="A537" s="102" t="s">
        <v>833</v>
      </c>
      <c r="B537" s="103" t="s">
        <v>834</v>
      </c>
    </row>
    <row r="538" spans="1:2" ht="12.75">
      <c r="A538" s="102" t="s">
        <v>835</v>
      </c>
      <c r="B538" s="103" t="s">
        <v>836</v>
      </c>
    </row>
    <row r="539" spans="1:2" ht="12.75">
      <c r="A539" s="102" t="s">
        <v>837</v>
      </c>
      <c r="B539" s="103" t="s">
        <v>838</v>
      </c>
    </row>
    <row r="540" spans="1:2" ht="12.75">
      <c r="A540" s="102" t="s">
        <v>839</v>
      </c>
      <c r="B540" s="103" t="s">
        <v>840</v>
      </c>
    </row>
    <row r="541" spans="1:2" ht="12.75">
      <c r="A541" s="102" t="s">
        <v>841</v>
      </c>
      <c r="B541" s="103" t="s">
        <v>842</v>
      </c>
    </row>
    <row r="542" spans="1:2" ht="12.75">
      <c r="A542" s="102" t="s">
        <v>843</v>
      </c>
      <c r="B542" s="103" t="s">
        <v>844</v>
      </c>
    </row>
    <row r="543" spans="1:2" ht="12.75">
      <c r="A543" s="102" t="s">
        <v>845</v>
      </c>
      <c r="B543" s="103" t="s">
        <v>846</v>
      </c>
    </row>
    <row r="544" spans="1:2" ht="12.75">
      <c r="A544" s="102" t="s">
        <v>847</v>
      </c>
      <c r="B544" s="103" t="s">
        <v>848</v>
      </c>
    </row>
    <row r="545" spans="1:2" ht="12.75">
      <c r="A545" s="102" t="s">
        <v>849</v>
      </c>
      <c r="B545" s="103" t="s">
        <v>850</v>
      </c>
    </row>
    <row r="546" spans="1:2" ht="12.75">
      <c r="A546" s="102" t="s">
        <v>851</v>
      </c>
      <c r="B546" s="103" t="s">
        <v>852</v>
      </c>
    </row>
    <row r="547" spans="1:2" ht="12.75">
      <c r="A547" s="102" t="s">
        <v>853</v>
      </c>
      <c r="B547" s="103" t="s">
        <v>854</v>
      </c>
    </row>
    <row r="548" spans="1:2" ht="12.75">
      <c r="A548" s="102" t="s">
        <v>855</v>
      </c>
      <c r="B548" s="103" t="s">
        <v>856</v>
      </c>
    </row>
    <row r="549" spans="1:2" ht="12.75">
      <c r="A549" s="102" t="s">
        <v>857</v>
      </c>
      <c r="B549" s="103" t="s">
        <v>858</v>
      </c>
    </row>
    <row r="550" spans="1:2" ht="12.75">
      <c r="A550" s="102" t="s">
        <v>859</v>
      </c>
      <c r="B550" s="103" t="s">
        <v>860</v>
      </c>
    </row>
    <row r="551" spans="1:2" ht="12.75">
      <c r="A551" s="102" t="s">
        <v>861</v>
      </c>
      <c r="B551" s="103" t="s">
        <v>862</v>
      </c>
    </row>
    <row r="552" spans="1:2" ht="12.75">
      <c r="A552" s="102" t="s">
        <v>863</v>
      </c>
      <c r="B552" s="103" t="s">
        <v>864</v>
      </c>
    </row>
    <row r="553" spans="1:2" ht="12.75">
      <c r="A553" s="102" t="s">
        <v>865</v>
      </c>
      <c r="B553" s="103" t="s">
        <v>866</v>
      </c>
    </row>
    <row r="554" spans="1:2" ht="12.75">
      <c r="A554" s="102" t="s">
        <v>867</v>
      </c>
      <c r="B554" s="103" t="s">
        <v>868</v>
      </c>
    </row>
    <row r="555" spans="1:2" ht="12.75">
      <c r="A555" s="102" t="s">
        <v>869</v>
      </c>
      <c r="B555" s="103" t="s">
        <v>870</v>
      </c>
    </row>
    <row r="556" spans="1:2" ht="12.75">
      <c r="A556" s="102" t="s">
        <v>871</v>
      </c>
      <c r="B556" s="103" t="s">
        <v>872</v>
      </c>
    </row>
    <row r="557" spans="1:2" ht="12.75">
      <c r="A557" s="102" t="s">
        <v>873</v>
      </c>
      <c r="B557" s="103" t="s">
        <v>874</v>
      </c>
    </row>
    <row r="558" spans="1:2" ht="12.75">
      <c r="A558" s="102" t="s">
        <v>875</v>
      </c>
      <c r="B558" s="103" t="s">
        <v>876</v>
      </c>
    </row>
    <row r="559" spans="1:2" ht="12.75">
      <c r="A559" s="102" t="s">
        <v>877</v>
      </c>
      <c r="B559" s="103" t="s">
        <v>878</v>
      </c>
    </row>
    <row r="560" spans="1:2" ht="12.75">
      <c r="A560" s="102" t="s">
        <v>879</v>
      </c>
      <c r="B560" s="103" t="s">
        <v>880</v>
      </c>
    </row>
    <row r="561" spans="1:2" ht="12.75">
      <c r="A561" s="102" t="s">
        <v>881</v>
      </c>
      <c r="B561" s="103" t="s">
        <v>882</v>
      </c>
    </row>
    <row r="562" spans="1:2" ht="12.75">
      <c r="A562" s="102" t="s">
        <v>883</v>
      </c>
      <c r="B562" s="103" t="s">
        <v>884</v>
      </c>
    </row>
    <row r="563" spans="1:2" ht="12.75">
      <c r="A563" s="102" t="s">
        <v>885</v>
      </c>
      <c r="B563" s="103" t="s">
        <v>886</v>
      </c>
    </row>
    <row r="564" spans="1:2" ht="12.75">
      <c r="A564" s="102" t="s">
        <v>887</v>
      </c>
      <c r="B564" s="103" t="s">
        <v>888</v>
      </c>
    </row>
    <row r="565" spans="1:2" ht="12.75">
      <c r="A565" s="102" t="s">
        <v>889</v>
      </c>
      <c r="B565" s="103" t="s">
        <v>890</v>
      </c>
    </row>
    <row r="566" spans="1:2" ht="12.75">
      <c r="A566" s="102" t="s">
        <v>891</v>
      </c>
      <c r="B566" s="103" t="s">
        <v>892</v>
      </c>
    </row>
    <row r="567" spans="1:2" ht="12.75">
      <c r="A567" s="102" t="s">
        <v>893</v>
      </c>
      <c r="B567" s="103" t="s">
        <v>894</v>
      </c>
    </row>
    <row r="568" spans="1:2" ht="12.75">
      <c r="A568" s="102" t="s">
        <v>895</v>
      </c>
      <c r="B568" s="103" t="s">
        <v>896</v>
      </c>
    </row>
    <row r="569" spans="1:2" ht="12.75">
      <c r="A569" s="102" t="s">
        <v>897</v>
      </c>
      <c r="B569" s="103" t="s">
        <v>898</v>
      </c>
    </row>
    <row r="570" spans="1:2" ht="12.75">
      <c r="A570" s="102" t="s">
        <v>899</v>
      </c>
      <c r="B570" s="103" t="s">
        <v>900</v>
      </c>
    </row>
    <row r="571" spans="1:2" ht="12.75">
      <c r="A571" s="102" t="s">
        <v>901</v>
      </c>
      <c r="B571" s="103" t="s">
        <v>902</v>
      </c>
    </row>
    <row r="572" spans="1:2" ht="12.75">
      <c r="A572" s="102" t="s">
        <v>903</v>
      </c>
      <c r="B572" s="103" t="s">
        <v>904</v>
      </c>
    </row>
    <row r="573" spans="1:2" ht="12.75">
      <c r="A573" s="102" t="s">
        <v>905</v>
      </c>
      <c r="B573" s="103" t="s">
        <v>906</v>
      </c>
    </row>
    <row r="574" spans="1:2" ht="12.75">
      <c r="A574" s="102" t="s">
        <v>907</v>
      </c>
      <c r="B574" s="103" t="s">
        <v>908</v>
      </c>
    </row>
    <row r="575" spans="1:2" ht="12.75">
      <c r="A575" s="102" t="s">
        <v>909</v>
      </c>
      <c r="B575" s="103" t="s">
        <v>912</v>
      </c>
    </row>
    <row r="576" spans="1:2" ht="12.75">
      <c r="A576" s="102" t="s">
        <v>913</v>
      </c>
      <c r="B576" s="103" t="s">
        <v>914</v>
      </c>
    </row>
    <row r="577" spans="1:2" ht="12.75">
      <c r="A577" s="102" t="s">
        <v>915</v>
      </c>
      <c r="B577" s="103" t="s">
        <v>916</v>
      </c>
    </row>
    <row r="578" spans="1:2" ht="12.75">
      <c r="A578" s="102" t="s">
        <v>922</v>
      </c>
      <c r="B578" s="103" t="s">
        <v>923</v>
      </c>
    </row>
    <row r="579" spans="1:2" ht="12.75">
      <c r="A579" s="102" t="s">
        <v>924</v>
      </c>
      <c r="B579" s="103" t="s">
        <v>925</v>
      </c>
    </row>
    <row r="580" spans="1:2" ht="12.75">
      <c r="A580" s="102" t="s">
        <v>926</v>
      </c>
      <c r="B580" s="103" t="s">
        <v>927</v>
      </c>
    </row>
    <row r="581" spans="1:2" ht="12.75">
      <c r="A581" s="102" t="s">
        <v>928</v>
      </c>
      <c r="B581" s="103" t="s">
        <v>929</v>
      </c>
    </row>
    <row r="582" spans="1:2" ht="12.75">
      <c r="A582" s="102" t="s">
        <v>930</v>
      </c>
      <c r="B582" s="103" t="s">
        <v>931</v>
      </c>
    </row>
    <row r="583" spans="1:2" ht="12.75">
      <c r="A583" s="102" t="s">
        <v>932</v>
      </c>
      <c r="B583" s="103" t="s">
        <v>933</v>
      </c>
    </row>
    <row r="584" spans="1:2" ht="12.75">
      <c r="A584" s="102" t="s">
        <v>934</v>
      </c>
      <c r="B584" s="103" t="s">
        <v>935</v>
      </c>
    </row>
    <row r="585" spans="1:2" ht="12.75">
      <c r="A585" s="102" t="s">
        <v>936</v>
      </c>
      <c r="B585" s="103" t="s">
        <v>937</v>
      </c>
    </row>
    <row r="586" spans="1:2" ht="12.75">
      <c r="A586" s="102" t="s">
        <v>938</v>
      </c>
      <c r="B586" s="103" t="s">
        <v>1231</v>
      </c>
    </row>
    <row r="587" spans="1:2" ht="12.75">
      <c r="A587" s="102" t="s">
        <v>1232</v>
      </c>
      <c r="B587" s="103" t="s">
        <v>1233</v>
      </c>
    </row>
    <row r="588" spans="1:2" ht="12.75">
      <c r="A588" s="102" t="s">
        <v>1234</v>
      </c>
      <c r="B588" s="103" t="s">
        <v>1235</v>
      </c>
    </row>
    <row r="589" spans="1:2" ht="12.75">
      <c r="A589" s="102" t="s">
        <v>1236</v>
      </c>
      <c r="B589" s="103" t="s">
        <v>1237</v>
      </c>
    </row>
    <row r="590" spans="1:2" ht="12.75">
      <c r="A590" s="102" t="s">
        <v>1238</v>
      </c>
      <c r="B590" s="103" t="s">
        <v>1239</v>
      </c>
    </row>
    <row r="591" spans="1:2" ht="12.75">
      <c r="A591" s="102" t="s">
        <v>1240</v>
      </c>
      <c r="B591" s="103" t="s">
        <v>1241</v>
      </c>
    </row>
    <row r="592" spans="1:2" ht="12.75">
      <c r="A592" s="102" t="s">
        <v>1242</v>
      </c>
      <c r="B592" s="103" t="s">
        <v>1243</v>
      </c>
    </row>
    <row r="593" spans="1:2" ht="12.75">
      <c r="A593" s="102" t="s">
        <v>1244</v>
      </c>
      <c r="B593" s="103" t="s">
        <v>1245</v>
      </c>
    </row>
    <row r="594" spans="1:2" ht="12.75">
      <c r="A594" s="102" t="s">
        <v>1246</v>
      </c>
      <c r="B594" s="103" t="s">
        <v>1247</v>
      </c>
    </row>
    <row r="595" spans="1:2" ht="12.75">
      <c r="A595" s="102" t="s">
        <v>1248</v>
      </c>
      <c r="B595" s="103" t="s">
        <v>1249</v>
      </c>
    </row>
    <row r="596" spans="1:2" ht="12.75">
      <c r="A596" s="102" t="s">
        <v>1250</v>
      </c>
      <c r="B596" s="103" t="s">
        <v>1251</v>
      </c>
    </row>
    <row r="597" spans="1:2" ht="12.75">
      <c r="A597" s="102" t="s">
        <v>1252</v>
      </c>
      <c r="B597" s="103" t="s">
        <v>1253</v>
      </c>
    </row>
    <row r="598" spans="1:2" ht="12.75">
      <c r="A598" s="102" t="s">
        <v>1254</v>
      </c>
      <c r="B598" s="103" t="s">
        <v>1255</v>
      </c>
    </row>
    <row r="599" spans="1:2" ht="12.75">
      <c r="A599" s="102" t="s">
        <v>1256</v>
      </c>
      <c r="B599" s="103" t="s">
        <v>1257</v>
      </c>
    </row>
    <row r="600" spans="1:2" ht="12.75">
      <c r="A600" s="102" t="s">
        <v>1258</v>
      </c>
      <c r="B600" s="103" t="s">
        <v>1259</v>
      </c>
    </row>
    <row r="601" spans="1:2" ht="12.75">
      <c r="A601" s="102" t="s">
        <v>1260</v>
      </c>
      <c r="B601" s="103" t="s">
        <v>1261</v>
      </c>
    </row>
    <row r="602" spans="1:2" ht="12.75">
      <c r="A602" s="102" t="s">
        <v>1262</v>
      </c>
      <c r="B602" s="103" t="s">
        <v>1263</v>
      </c>
    </row>
    <row r="603" spans="1:2" ht="12.75">
      <c r="A603" s="102" t="s">
        <v>1264</v>
      </c>
      <c r="B603" s="103" t="s">
        <v>1265</v>
      </c>
    </row>
    <row r="604" spans="1:2" ht="12.75">
      <c r="A604" s="102" t="s">
        <v>1266</v>
      </c>
      <c r="B604" s="103" t="s">
        <v>1267</v>
      </c>
    </row>
    <row r="605" spans="1:2" ht="12.75">
      <c r="A605" s="102" t="s">
        <v>1268</v>
      </c>
      <c r="B605" s="103" t="s">
        <v>1269</v>
      </c>
    </row>
    <row r="606" spans="1:2" ht="12.75">
      <c r="A606" s="102" t="s">
        <v>1270</v>
      </c>
      <c r="B606" s="103" t="s">
        <v>1271</v>
      </c>
    </row>
    <row r="607" spans="1:2" ht="12.75">
      <c r="A607" s="102" t="s">
        <v>1272</v>
      </c>
      <c r="B607" s="103" t="s">
        <v>1273</v>
      </c>
    </row>
    <row r="608" spans="1:2" ht="12.75">
      <c r="A608" s="102" t="s">
        <v>1274</v>
      </c>
      <c r="B608" s="103" t="s">
        <v>1275</v>
      </c>
    </row>
    <row r="609" spans="1:2" ht="12.75">
      <c r="A609" s="102" t="s">
        <v>1276</v>
      </c>
      <c r="B609" s="103" t="s">
        <v>1277</v>
      </c>
    </row>
    <row r="610" spans="1:2" ht="12.75">
      <c r="A610" s="102" t="s">
        <v>1278</v>
      </c>
      <c r="B610" s="103" t="s">
        <v>1279</v>
      </c>
    </row>
    <row r="611" spans="1:2" ht="12.75">
      <c r="A611" s="102" t="s">
        <v>1280</v>
      </c>
      <c r="B611" s="103" t="s">
        <v>1281</v>
      </c>
    </row>
    <row r="612" spans="1:2" ht="12.75">
      <c r="A612" s="102" t="s">
        <v>1282</v>
      </c>
      <c r="B612" s="103" t="s">
        <v>1283</v>
      </c>
    </row>
    <row r="613" spans="1:2" ht="12.75">
      <c r="A613" s="102" t="s">
        <v>1284</v>
      </c>
      <c r="B613" s="103" t="s">
        <v>1285</v>
      </c>
    </row>
    <row r="614" spans="1:2" ht="12.75">
      <c r="A614" s="102" t="s">
        <v>1286</v>
      </c>
      <c r="B614" s="103" t="s">
        <v>1287</v>
      </c>
    </row>
    <row r="615" spans="1:2" ht="12.75">
      <c r="A615" s="102" t="s">
        <v>1288</v>
      </c>
      <c r="B615" s="103" t="s">
        <v>1289</v>
      </c>
    </row>
    <row r="616" spans="1:2" ht="12.75">
      <c r="A616" s="102" t="s">
        <v>1290</v>
      </c>
      <c r="B616" s="103" t="s">
        <v>1291</v>
      </c>
    </row>
    <row r="617" spans="1:2" ht="12.75">
      <c r="A617" s="102" t="s">
        <v>1292</v>
      </c>
      <c r="B617" s="103" t="s">
        <v>1293</v>
      </c>
    </row>
    <row r="618" spans="1:2" ht="12.75">
      <c r="A618" s="102" t="s">
        <v>1294</v>
      </c>
      <c r="B618" s="103" t="s">
        <v>1295</v>
      </c>
    </row>
    <row r="619" spans="1:2" ht="12.75">
      <c r="A619" s="102" t="s">
        <v>1296</v>
      </c>
      <c r="B619" s="103" t="s">
        <v>1298</v>
      </c>
    </row>
    <row r="620" spans="1:2" ht="12.75">
      <c r="A620" s="102" t="s">
        <v>1299</v>
      </c>
      <c r="B620" s="103" t="s">
        <v>1300</v>
      </c>
    </row>
    <row r="621" spans="1:2" ht="12.75">
      <c r="A621" s="102" t="s">
        <v>1301</v>
      </c>
      <c r="B621" s="103" t="s">
        <v>1302</v>
      </c>
    </row>
    <row r="622" spans="1:2" ht="12.75">
      <c r="A622" s="102" t="s">
        <v>1303</v>
      </c>
      <c r="B622" s="103" t="s">
        <v>1304</v>
      </c>
    </row>
    <row r="623" spans="1:2" ht="12.75">
      <c r="A623" s="102" t="s">
        <v>1305</v>
      </c>
      <c r="B623" s="103" t="s">
        <v>1306</v>
      </c>
    </row>
    <row r="624" spans="1:2" ht="12.75">
      <c r="A624" s="102" t="s">
        <v>1307</v>
      </c>
      <c r="B624" s="103" t="s">
        <v>1308</v>
      </c>
    </row>
    <row r="625" spans="1:2" ht="12.75">
      <c r="A625" s="102" t="s">
        <v>1309</v>
      </c>
      <c r="B625" s="103" t="s">
        <v>1310</v>
      </c>
    </row>
    <row r="626" spans="1:2" ht="12.75">
      <c r="A626" s="102" t="s">
        <v>1311</v>
      </c>
      <c r="B626" s="103" t="s">
        <v>1312</v>
      </c>
    </row>
    <row r="627" spans="1:2" ht="12.75">
      <c r="A627" s="102" t="s">
        <v>1313</v>
      </c>
      <c r="B627" s="103" t="s">
        <v>1314</v>
      </c>
    </row>
    <row r="628" spans="1:2" ht="12.75">
      <c r="A628" s="102" t="s">
        <v>1315</v>
      </c>
      <c r="B628" s="103" t="s">
        <v>1316</v>
      </c>
    </row>
    <row r="629" spans="1:2" ht="12.75">
      <c r="A629" s="102" t="s">
        <v>1317</v>
      </c>
      <c r="B629" s="103" t="s">
        <v>1318</v>
      </c>
    </row>
    <row r="630" spans="1:2" ht="12.75">
      <c r="A630" s="102" t="s">
        <v>1319</v>
      </c>
      <c r="B630" s="103" t="s">
        <v>1320</v>
      </c>
    </row>
    <row r="631" spans="1:2" ht="12.75">
      <c r="A631" s="102" t="s">
        <v>1321</v>
      </c>
      <c r="B631" s="103" t="s">
        <v>1322</v>
      </c>
    </row>
    <row r="632" spans="1:2" ht="12.75">
      <c r="A632" s="102" t="s">
        <v>1323</v>
      </c>
      <c r="B632" s="103" t="s">
        <v>1324</v>
      </c>
    </row>
    <row r="633" spans="1:2" ht="12.75">
      <c r="A633" s="102" t="s">
        <v>1325</v>
      </c>
      <c r="B633" s="103" t="s">
        <v>1326</v>
      </c>
    </row>
    <row r="634" spans="1:2" ht="12.75">
      <c r="A634" s="102" t="s">
        <v>1327</v>
      </c>
      <c r="B634" s="103" t="s">
        <v>1328</v>
      </c>
    </row>
    <row r="635" spans="1:2" ht="12.75">
      <c r="A635" s="102" t="s">
        <v>1329</v>
      </c>
      <c r="B635" s="103" t="s">
        <v>1330</v>
      </c>
    </row>
    <row r="636" spans="1:2" ht="12.75">
      <c r="A636" s="102" t="s">
        <v>1331</v>
      </c>
      <c r="B636" s="103" t="s">
        <v>1332</v>
      </c>
    </row>
    <row r="637" spans="1:2" ht="12.75">
      <c r="A637" s="102" t="s">
        <v>1333</v>
      </c>
      <c r="B637" s="103" t="s">
        <v>1334</v>
      </c>
    </row>
    <row r="638" spans="1:2" ht="12.75">
      <c r="A638" s="102" t="s">
        <v>1335</v>
      </c>
      <c r="B638" s="103" t="s">
        <v>1336</v>
      </c>
    </row>
    <row r="639" spans="1:2" ht="12.75">
      <c r="A639" s="102" t="s">
        <v>1337</v>
      </c>
      <c r="B639" s="103" t="s">
        <v>1338</v>
      </c>
    </row>
    <row r="640" spans="1:2" ht="12.75">
      <c r="A640" s="102" t="s">
        <v>1339</v>
      </c>
      <c r="B640" s="103" t="s">
        <v>1340</v>
      </c>
    </row>
    <row r="641" spans="1:2" ht="12.75">
      <c r="A641" s="102" t="s">
        <v>1341</v>
      </c>
      <c r="B641" s="103" t="s">
        <v>1342</v>
      </c>
    </row>
    <row r="642" spans="1:2" ht="12.75">
      <c r="A642" s="102" t="s">
        <v>1343</v>
      </c>
      <c r="B642" s="103" t="s">
        <v>1344</v>
      </c>
    </row>
    <row r="643" spans="1:2" ht="12.75">
      <c r="A643" s="102" t="s">
        <v>1345</v>
      </c>
      <c r="B643" s="103" t="s">
        <v>1346</v>
      </c>
    </row>
    <row r="644" spans="1:2" ht="12.75">
      <c r="A644" s="102" t="s">
        <v>1347</v>
      </c>
      <c r="B644" s="103" t="s">
        <v>1348</v>
      </c>
    </row>
    <row r="645" spans="1:2" ht="12.75">
      <c r="A645" s="102" t="s">
        <v>1349</v>
      </c>
      <c r="B645" s="103" t="s">
        <v>1350</v>
      </c>
    </row>
    <row r="646" spans="1:2" ht="12.75">
      <c r="A646" s="102" t="s">
        <v>1351</v>
      </c>
      <c r="B646" s="103" t="s">
        <v>1352</v>
      </c>
    </row>
    <row r="647" spans="1:2" ht="12.75">
      <c r="A647" s="102" t="s">
        <v>1353</v>
      </c>
      <c r="B647" s="103" t="s">
        <v>1354</v>
      </c>
    </row>
    <row r="648" spans="1:2" ht="12.75">
      <c r="A648" s="102" t="s">
        <v>1355</v>
      </c>
      <c r="B648" s="103" t="s">
        <v>1356</v>
      </c>
    </row>
    <row r="649" spans="1:2" ht="12.75">
      <c r="A649" s="102" t="s">
        <v>1357</v>
      </c>
      <c r="B649" s="103" t="s">
        <v>1358</v>
      </c>
    </row>
    <row r="650" spans="1:2" ht="12.75">
      <c r="A650" s="102" t="s">
        <v>1359</v>
      </c>
      <c r="B650" s="103" t="s">
        <v>1360</v>
      </c>
    </row>
    <row r="651" spans="1:2" ht="12.75">
      <c r="A651" s="102" t="s">
        <v>1361</v>
      </c>
      <c r="B651" s="103" t="s">
        <v>1362</v>
      </c>
    </row>
    <row r="652" spans="1:2" ht="12.75">
      <c r="A652" s="102" t="s">
        <v>1363</v>
      </c>
      <c r="B652" s="103" t="s">
        <v>1364</v>
      </c>
    </row>
    <row r="653" spans="1:2" ht="12.75">
      <c r="A653" s="102" t="s">
        <v>1365</v>
      </c>
      <c r="B653" s="103" t="s">
        <v>1366</v>
      </c>
    </row>
    <row r="654" spans="1:2" ht="12.75">
      <c r="A654" s="102" t="s">
        <v>1367</v>
      </c>
      <c r="B654" s="103" t="s">
        <v>1368</v>
      </c>
    </row>
    <row r="655" spans="1:2" ht="12.75">
      <c r="A655" s="102" t="s">
        <v>1369</v>
      </c>
      <c r="B655" s="103" t="s">
        <v>1370</v>
      </c>
    </row>
    <row r="656" spans="1:2" ht="12.75">
      <c r="A656" s="102" t="s">
        <v>1371</v>
      </c>
      <c r="B656" s="103" t="s">
        <v>1372</v>
      </c>
    </row>
    <row r="657" spans="1:2" ht="12.75">
      <c r="A657" s="102" t="s">
        <v>1373</v>
      </c>
      <c r="B657" s="103" t="s">
        <v>1374</v>
      </c>
    </row>
    <row r="658" spans="1:2" ht="12.75">
      <c r="A658" s="102" t="s">
        <v>1375</v>
      </c>
      <c r="B658" s="103" t="s">
        <v>1376</v>
      </c>
    </row>
    <row r="659" spans="1:2" ht="12.75">
      <c r="A659" s="102" t="s">
        <v>1377</v>
      </c>
      <c r="B659" s="103" t="s">
        <v>1378</v>
      </c>
    </row>
    <row r="660" spans="1:2" ht="12.75">
      <c r="A660" s="102" t="s">
        <v>1379</v>
      </c>
      <c r="B660" s="103" t="s">
        <v>1380</v>
      </c>
    </row>
    <row r="661" spans="1:2" ht="12.75">
      <c r="A661" s="102" t="s">
        <v>1381</v>
      </c>
      <c r="B661" s="103" t="s">
        <v>1382</v>
      </c>
    </row>
    <row r="662" spans="1:2" ht="12.75">
      <c r="A662" s="102" t="s">
        <v>1383</v>
      </c>
      <c r="B662" s="103" t="s">
        <v>1384</v>
      </c>
    </row>
    <row r="663" spans="1:2" ht="12.75">
      <c r="A663" s="102" t="s">
        <v>1385</v>
      </c>
      <c r="B663" s="103" t="s">
        <v>1386</v>
      </c>
    </row>
    <row r="664" spans="1:2" ht="12.75">
      <c r="A664" s="102" t="s">
        <v>1387</v>
      </c>
      <c r="B664" s="103" t="s">
        <v>1388</v>
      </c>
    </row>
    <row r="665" spans="1:2" ht="12.75">
      <c r="A665" s="102" t="s">
        <v>1389</v>
      </c>
      <c r="B665" s="103" t="s">
        <v>1390</v>
      </c>
    </row>
    <row r="666" spans="1:2" ht="12.75">
      <c r="A666" s="102" t="s">
        <v>1391</v>
      </c>
      <c r="B666" s="103" t="s">
        <v>1392</v>
      </c>
    </row>
    <row r="667" spans="1:2" ht="12.75">
      <c r="A667" s="102" t="s">
        <v>1395</v>
      </c>
      <c r="B667" s="103" t="s">
        <v>1396</v>
      </c>
    </row>
    <row r="668" spans="1:2" ht="12.75">
      <c r="A668" s="102" t="s">
        <v>1397</v>
      </c>
      <c r="B668" s="103" t="s">
        <v>1398</v>
      </c>
    </row>
    <row r="669" spans="1:2" ht="12.75">
      <c r="A669" s="102" t="s">
        <v>1399</v>
      </c>
      <c r="B669" s="103" t="s">
        <v>1400</v>
      </c>
    </row>
    <row r="670" spans="1:2" ht="12.75">
      <c r="A670" s="102" t="s">
        <v>1401</v>
      </c>
      <c r="B670" s="103" t="s">
        <v>2604</v>
      </c>
    </row>
    <row r="671" spans="1:2" ht="12.75">
      <c r="A671" s="102" t="s">
        <v>1402</v>
      </c>
      <c r="B671" s="103" t="s">
        <v>1403</v>
      </c>
    </row>
    <row r="672" spans="1:2" ht="12.75">
      <c r="A672" s="102" t="s">
        <v>1404</v>
      </c>
      <c r="B672" s="103" t="s">
        <v>1405</v>
      </c>
    </row>
    <row r="673" spans="1:2" ht="12.75">
      <c r="A673" s="102" t="s">
        <v>1406</v>
      </c>
      <c r="B673" s="103" t="s">
        <v>1407</v>
      </c>
    </row>
    <row r="674" spans="1:2" ht="12.75">
      <c r="A674" s="102" t="s">
        <v>1408</v>
      </c>
      <c r="B674" s="103" t="s">
        <v>1409</v>
      </c>
    </row>
    <row r="675" spans="1:2" ht="12.75">
      <c r="A675" s="102" t="s">
        <v>1410</v>
      </c>
      <c r="B675" s="103" t="s">
        <v>1411</v>
      </c>
    </row>
    <row r="676" spans="1:2" ht="12.75">
      <c r="A676" s="102" t="s">
        <v>1412</v>
      </c>
      <c r="B676" s="103" t="s">
        <v>1413</v>
      </c>
    </row>
    <row r="677" spans="1:2" ht="12.75">
      <c r="A677" s="102" t="s">
        <v>1414</v>
      </c>
      <c r="B677" s="103" t="s">
        <v>1415</v>
      </c>
    </row>
    <row r="678" spans="1:2" ht="12.75">
      <c r="A678" s="102" t="s">
        <v>1416</v>
      </c>
      <c r="B678" s="103" t="s">
        <v>1417</v>
      </c>
    </row>
    <row r="679" spans="1:2" ht="12.75">
      <c r="A679" s="102" t="s">
        <v>1418</v>
      </c>
      <c r="B679" s="103" t="s">
        <v>1419</v>
      </c>
    </row>
    <row r="680" spans="1:2" ht="12.75">
      <c r="A680" s="102" t="s">
        <v>1420</v>
      </c>
      <c r="B680" s="103" t="s">
        <v>1421</v>
      </c>
    </row>
    <row r="681" spans="1:2" ht="12.75">
      <c r="A681" s="102" t="s">
        <v>1422</v>
      </c>
      <c r="B681" s="103" t="s">
        <v>1423</v>
      </c>
    </row>
    <row r="682" spans="1:2" ht="12.75">
      <c r="A682" s="102" t="s">
        <v>1424</v>
      </c>
      <c r="B682" s="103" t="s">
        <v>1425</v>
      </c>
    </row>
    <row r="683" spans="1:2" ht="12.75">
      <c r="A683" s="102" t="s">
        <v>1426</v>
      </c>
      <c r="B683" s="103" t="s">
        <v>1427</v>
      </c>
    </row>
    <row r="684" spans="1:2" ht="12.75">
      <c r="A684" s="102" t="s">
        <v>1428</v>
      </c>
      <c r="B684" s="103" t="s">
        <v>1429</v>
      </c>
    </row>
    <row r="685" spans="1:2" ht="12.75">
      <c r="A685" s="102" t="s">
        <v>1430</v>
      </c>
      <c r="B685" s="103" t="s">
        <v>1431</v>
      </c>
    </row>
    <row r="686" spans="1:2" ht="12.75">
      <c r="A686" s="102" t="s">
        <v>1432</v>
      </c>
      <c r="B686" s="103" t="s">
        <v>1433</v>
      </c>
    </row>
    <row r="687" spans="1:2" ht="12.75">
      <c r="A687" s="102" t="s">
        <v>1434</v>
      </c>
      <c r="B687" s="103" t="s">
        <v>1435</v>
      </c>
    </row>
    <row r="688" spans="1:2" ht="12.75">
      <c r="A688" s="102" t="s">
        <v>1436</v>
      </c>
      <c r="B688" s="103" t="s">
        <v>1437</v>
      </c>
    </row>
    <row r="689" spans="1:2" ht="12.75">
      <c r="A689" s="102" t="s">
        <v>1438</v>
      </c>
      <c r="B689" s="103" t="s">
        <v>1439</v>
      </c>
    </row>
    <row r="690" spans="1:2" ht="12.75">
      <c r="A690" s="102" t="s">
        <v>1440</v>
      </c>
      <c r="B690" s="103" t="s">
        <v>1441</v>
      </c>
    </row>
    <row r="691" spans="1:2" ht="12.75">
      <c r="A691" s="102" t="s">
        <v>1442</v>
      </c>
      <c r="B691" s="103" t="s">
        <v>1443</v>
      </c>
    </row>
    <row r="692" spans="1:2" ht="12.75">
      <c r="A692" s="102" t="s">
        <v>1444</v>
      </c>
      <c r="B692" s="103" t="s">
        <v>1445</v>
      </c>
    </row>
    <row r="693" spans="1:2" ht="12.75">
      <c r="A693" s="102" t="s">
        <v>1446</v>
      </c>
      <c r="B693" s="103" t="s">
        <v>1447</v>
      </c>
    </row>
    <row r="694" spans="1:2" ht="12.75">
      <c r="A694" s="102" t="s">
        <v>1448</v>
      </c>
      <c r="B694" s="103" t="s">
        <v>1449</v>
      </c>
    </row>
    <row r="695" spans="1:2" ht="12.75">
      <c r="A695" s="102" t="s">
        <v>1450</v>
      </c>
      <c r="B695" s="103" t="s">
        <v>1451</v>
      </c>
    </row>
    <row r="696" spans="1:2" ht="12.75">
      <c r="A696" s="102" t="s">
        <v>1452</v>
      </c>
      <c r="B696" s="103" t="s">
        <v>1453</v>
      </c>
    </row>
    <row r="697" spans="1:2" ht="12.75">
      <c r="A697" s="102" t="s">
        <v>1454</v>
      </c>
      <c r="B697" s="103" t="s">
        <v>1455</v>
      </c>
    </row>
    <row r="698" spans="1:2" ht="12.75">
      <c r="A698" s="102" t="s">
        <v>1456</v>
      </c>
      <c r="B698" s="103" t="s">
        <v>1457</v>
      </c>
    </row>
    <row r="699" spans="1:2" ht="12.75">
      <c r="A699" s="102" t="s">
        <v>1458</v>
      </c>
      <c r="B699" s="103" t="s">
        <v>1459</v>
      </c>
    </row>
    <row r="700" spans="1:2" ht="12.75">
      <c r="A700" s="102" t="s">
        <v>1460</v>
      </c>
      <c r="B700" s="103" t="s">
        <v>1461</v>
      </c>
    </row>
    <row r="701" spans="1:2" ht="12.75">
      <c r="A701" s="102" t="s">
        <v>1462</v>
      </c>
      <c r="B701" s="103" t="s">
        <v>1463</v>
      </c>
    </row>
    <row r="702" spans="1:2" ht="12.75">
      <c r="A702" s="102" t="s">
        <v>1464</v>
      </c>
      <c r="B702" s="103" t="s">
        <v>1465</v>
      </c>
    </row>
    <row r="703" spans="1:2" ht="12.75">
      <c r="A703" s="102" t="s">
        <v>1466</v>
      </c>
      <c r="B703" s="103" t="s">
        <v>1467</v>
      </c>
    </row>
    <row r="704" spans="1:2" ht="12.75">
      <c r="A704" s="102" t="s">
        <v>1468</v>
      </c>
      <c r="B704" s="103" t="s">
        <v>1469</v>
      </c>
    </row>
    <row r="705" spans="1:2" ht="12.75">
      <c r="A705" s="102" t="s">
        <v>1470</v>
      </c>
      <c r="B705" s="103" t="s">
        <v>1471</v>
      </c>
    </row>
    <row r="706" spans="1:2" ht="12.75">
      <c r="A706" s="102" t="s">
        <v>1472</v>
      </c>
      <c r="B706" s="103" t="s">
        <v>1473</v>
      </c>
    </row>
    <row r="707" spans="1:2" ht="12.75">
      <c r="A707" s="102" t="s">
        <v>1474</v>
      </c>
      <c r="B707" s="103" t="s">
        <v>1475</v>
      </c>
    </row>
    <row r="708" spans="1:2" ht="12.75">
      <c r="A708" s="102" t="s">
        <v>1476</v>
      </c>
      <c r="B708" s="103" t="s">
        <v>1477</v>
      </c>
    </row>
    <row r="709" spans="1:2" ht="12.75">
      <c r="A709" s="102" t="s">
        <v>1478</v>
      </c>
      <c r="B709" s="103" t="s">
        <v>1479</v>
      </c>
    </row>
    <row r="710" spans="1:2" ht="12.75">
      <c r="A710" s="102" t="s">
        <v>1480</v>
      </c>
      <c r="B710" s="103" t="s">
        <v>1481</v>
      </c>
    </row>
    <row r="711" spans="1:2" ht="12.75">
      <c r="A711" s="102" t="s">
        <v>1482</v>
      </c>
      <c r="B711" s="103" t="s">
        <v>1483</v>
      </c>
    </row>
    <row r="712" spans="1:2" ht="12.75">
      <c r="A712" s="102" t="s">
        <v>1484</v>
      </c>
      <c r="B712" s="103" t="s">
        <v>1485</v>
      </c>
    </row>
    <row r="713" spans="1:2" ht="12.75">
      <c r="A713" s="102" t="s">
        <v>1486</v>
      </c>
      <c r="B713" s="103" t="s">
        <v>1487</v>
      </c>
    </row>
    <row r="714" spans="1:2" ht="12.75">
      <c r="A714" s="102" t="s">
        <v>1488</v>
      </c>
      <c r="B714" s="103" t="s">
        <v>1489</v>
      </c>
    </row>
    <row r="715" spans="1:2" ht="12.75">
      <c r="A715" s="102" t="s">
        <v>1490</v>
      </c>
      <c r="B715" s="103" t="s">
        <v>1491</v>
      </c>
    </row>
    <row r="716" spans="1:2" ht="12.75">
      <c r="A716" s="102" t="s">
        <v>1492</v>
      </c>
      <c r="B716" s="103" t="s">
        <v>1494</v>
      </c>
    </row>
    <row r="717" spans="1:2" ht="12.75">
      <c r="A717" s="102" t="s">
        <v>1495</v>
      </c>
      <c r="B717" s="103" t="s">
        <v>1496</v>
      </c>
    </row>
    <row r="718" spans="1:2" ht="12.75">
      <c r="A718" s="102" t="s">
        <v>1497</v>
      </c>
      <c r="B718" s="103" t="s">
        <v>1498</v>
      </c>
    </row>
    <row r="719" spans="1:2" ht="12.75">
      <c r="A719" s="102" t="s">
        <v>1499</v>
      </c>
      <c r="B719" s="103" t="s">
        <v>1500</v>
      </c>
    </row>
    <row r="720" spans="1:2" ht="12.75">
      <c r="A720" s="102" t="s">
        <v>1501</v>
      </c>
      <c r="B720" s="103" t="s">
        <v>1502</v>
      </c>
    </row>
    <row r="721" spans="1:2" ht="12.75">
      <c r="A721" s="102" t="s">
        <v>1503</v>
      </c>
      <c r="B721" s="103" t="s">
        <v>1504</v>
      </c>
    </row>
    <row r="722" spans="1:2" ht="12.75">
      <c r="A722" s="102" t="s">
        <v>1505</v>
      </c>
      <c r="B722" s="103" t="s">
        <v>1506</v>
      </c>
    </row>
    <row r="723" spans="1:2" ht="12.75">
      <c r="A723" s="102" t="s">
        <v>1507</v>
      </c>
      <c r="B723" s="103" t="s">
        <v>1508</v>
      </c>
    </row>
    <row r="724" spans="1:2" ht="12.75">
      <c r="A724" s="102" t="s">
        <v>1509</v>
      </c>
      <c r="B724" s="103" t="s">
        <v>1510</v>
      </c>
    </row>
    <row r="725" spans="1:2" ht="12.75">
      <c r="A725" s="102" t="s">
        <v>1511</v>
      </c>
      <c r="B725" s="103" t="s">
        <v>1512</v>
      </c>
    </row>
    <row r="726" spans="1:2" ht="12.75">
      <c r="A726" s="102" t="s">
        <v>1513</v>
      </c>
      <c r="B726" s="103" t="s">
        <v>1514</v>
      </c>
    </row>
    <row r="727" spans="1:2" ht="12.75">
      <c r="A727" s="102" t="s">
        <v>1515</v>
      </c>
      <c r="B727" s="103" t="s">
        <v>1516</v>
      </c>
    </row>
    <row r="728" spans="1:2" ht="12.75">
      <c r="A728" s="102" t="s">
        <v>1517</v>
      </c>
      <c r="B728" s="103" t="s">
        <v>1518</v>
      </c>
    </row>
    <row r="729" spans="1:2" ht="12.75">
      <c r="A729" s="102" t="s">
        <v>1519</v>
      </c>
      <c r="B729" s="103" t="s">
        <v>1520</v>
      </c>
    </row>
    <row r="730" spans="1:2" ht="12.75">
      <c r="A730" s="102" t="s">
        <v>1521</v>
      </c>
      <c r="B730" s="103" t="s">
        <v>1522</v>
      </c>
    </row>
    <row r="731" spans="1:2" ht="12.75">
      <c r="A731" s="102" t="s">
        <v>1523</v>
      </c>
      <c r="B731" s="103" t="s">
        <v>1524</v>
      </c>
    </row>
    <row r="732" spans="1:2" ht="12.75">
      <c r="A732" s="102" t="s">
        <v>1525</v>
      </c>
      <c r="B732" s="103" t="s">
        <v>1526</v>
      </c>
    </row>
    <row r="733" spans="1:2" ht="12.75">
      <c r="A733" s="102" t="s">
        <v>1527</v>
      </c>
      <c r="B733" s="103" t="s">
        <v>1528</v>
      </c>
    </row>
    <row r="734" spans="1:2" ht="12.75">
      <c r="A734" s="102" t="s">
        <v>1529</v>
      </c>
      <c r="B734" s="103" t="s">
        <v>1530</v>
      </c>
    </row>
    <row r="735" spans="1:2" ht="12.75">
      <c r="A735" s="102" t="s">
        <v>1531</v>
      </c>
      <c r="B735" s="103" t="s">
        <v>1532</v>
      </c>
    </row>
    <row r="736" spans="1:2" ht="12.75">
      <c r="A736" s="102" t="s">
        <v>1533</v>
      </c>
      <c r="B736" s="103" t="s">
        <v>1534</v>
      </c>
    </row>
    <row r="737" spans="1:2" ht="12.75">
      <c r="A737" s="102" t="s">
        <v>1535</v>
      </c>
      <c r="B737" s="103" t="s">
        <v>1536</v>
      </c>
    </row>
    <row r="738" spans="1:2" ht="12.75">
      <c r="A738" s="102" t="s">
        <v>1537</v>
      </c>
      <c r="B738" s="103" t="s">
        <v>2754</v>
      </c>
    </row>
    <row r="739" spans="1:2" ht="12.75">
      <c r="A739" s="102" t="s">
        <v>1538</v>
      </c>
      <c r="B739" s="103" t="s">
        <v>1539</v>
      </c>
    </row>
    <row r="740" spans="1:2" ht="12.75">
      <c r="A740" s="102" t="s">
        <v>1540</v>
      </c>
      <c r="B740" s="103" t="s">
        <v>1541</v>
      </c>
    </row>
    <row r="741" spans="1:2" ht="12.75">
      <c r="A741" s="102" t="s">
        <v>1542</v>
      </c>
      <c r="B741" s="103" t="s">
        <v>1543</v>
      </c>
    </row>
    <row r="742" spans="1:2" ht="12.75">
      <c r="A742" s="102" t="s">
        <v>1544</v>
      </c>
      <c r="B742" s="103" t="s">
        <v>1545</v>
      </c>
    </row>
    <row r="743" spans="1:2" ht="12.75">
      <c r="A743" s="102" t="s">
        <v>1546</v>
      </c>
      <c r="B743" s="103" t="s">
        <v>1547</v>
      </c>
    </row>
    <row r="744" spans="1:2" ht="12.75">
      <c r="A744" s="102" t="s">
        <v>1548</v>
      </c>
      <c r="B744" s="103" t="s">
        <v>1549</v>
      </c>
    </row>
    <row r="745" spans="1:2" ht="12.75">
      <c r="A745" s="102" t="s">
        <v>1550</v>
      </c>
      <c r="B745" s="103" t="s">
        <v>1551</v>
      </c>
    </row>
    <row r="746" spans="1:2" ht="12.75">
      <c r="A746" s="102" t="s">
        <v>1552</v>
      </c>
      <c r="B746" s="103" t="s">
        <v>1553</v>
      </c>
    </row>
    <row r="747" spans="1:2" ht="12.75">
      <c r="A747" s="102" t="s">
        <v>1554</v>
      </c>
      <c r="B747" s="103" t="s">
        <v>1555</v>
      </c>
    </row>
    <row r="748" spans="1:2" ht="12.75">
      <c r="A748" s="102" t="s">
        <v>1556</v>
      </c>
      <c r="B748" s="103" t="s">
        <v>1557</v>
      </c>
    </row>
    <row r="749" spans="1:2" ht="12.75">
      <c r="A749" s="102" t="s">
        <v>1558</v>
      </c>
      <c r="B749" s="103" t="s">
        <v>1560</v>
      </c>
    </row>
    <row r="750" spans="1:2" ht="12.75">
      <c r="A750" s="102" t="s">
        <v>1561</v>
      </c>
      <c r="B750" s="103" t="s">
        <v>1562</v>
      </c>
    </row>
    <row r="751" spans="1:2" ht="12.75">
      <c r="A751" s="102" t="s">
        <v>1563</v>
      </c>
      <c r="B751" s="103" t="s">
        <v>1564</v>
      </c>
    </row>
    <row r="752" spans="1:2" ht="12.75">
      <c r="A752" s="102" t="s">
        <v>1565</v>
      </c>
      <c r="B752" s="103" t="s">
        <v>1566</v>
      </c>
    </row>
    <row r="753" spans="1:2" ht="12.75">
      <c r="A753" s="102" t="s">
        <v>1567</v>
      </c>
      <c r="B753" s="103" t="s">
        <v>1568</v>
      </c>
    </row>
    <row r="754" spans="1:2" ht="12.75">
      <c r="A754" s="102" t="s">
        <v>1569</v>
      </c>
      <c r="B754" s="103" t="s">
        <v>1570</v>
      </c>
    </row>
    <row r="755" spans="1:2" ht="12.75">
      <c r="A755" s="102" t="s">
        <v>1571</v>
      </c>
      <c r="B755" s="103" t="s">
        <v>1572</v>
      </c>
    </row>
    <row r="756" spans="1:2" ht="12.75">
      <c r="A756" s="102" t="s">
        <v>1573</v>
      </c>
      <c r="B756" s="103" t="s">
        <v>1574</v>
      </c>
    </row>
    <row r="757" spans="1:2" ht="12.75">
      <c r="A757" s="102" t="s">
        <v>1575</v>
      </c>
      <c r="B757" s="103" t="s">
        <v>1576</v>
      </c>
    </row>
    <row r="758" spans="1:2" ht="12.75">
      <c r="A758" s="102" t="s">
        <v>1577</v>
      </c>
      <c r="B758" s="103" t="s">
        <v>1578</v>
      </c>
    </row>
    <row r="759" spans="1:2" ht="12.75">
      <c r="A759" s="102" t="s">
        <v>1579</v>
      </c>
      <c r="B759" s="103" t="s">
        <v>1580</v>
      </c>
    </row>
    <row r="760" spans="1:2" ht="12.75">
      <c r="A760" s="102" t="s">
        <v>1581</v>
      </c>
      <c r="B760" s="103" t="s">
        <v>1582</v>
      </c>
    </row>
    <row r="761" spans="1:2" ht="12.75">
      <c r="A761" s="102" t="s">
        <v>1583</v>
      </c>
      <c r="B761" s="103" t="s">
        <v>1584</v>
      </c>
    </row>
    <row r="762" spans="1:2" ht="12.75">
      <c r="A762" s="102" t="s">
        <v>1585</v>
      </c>
      <c r="B762" s="103" t="s">
        <v>1586</v>
      </c>
    </row>
    <row r="763" spans="1:2" ht="12.75">
      <c r="A763" s="102" t="s">
        <v>1587</v>
      </c>
      <c r="B763" s="103" t="s">
        <v>1588</v>
      </c>
    </row>
    <row r="764" spans="1:2" ht="12.75">
      <c r="A764" s="102" t="s">
        <v>1589</v>
      </c>
      <c r="B764" s="103" t="s">
        <v>1590</v>
      </c>
    </row>
    <row r="765" spans="1:2" ht="12.75">
      <c r="A765" s="102" t="s">
        <v>1591</v>
      </c>
      <c r="B765" s="103" t="s">
        <v>1592</v>
      </c>
    </row>
    <row r="766" spans="1:2" ht="12.75">
      <c r="A766" s="102" t="s">
        <v>1593</v>
      </c>
      <c r="B766" s="103" t="s">
        <v>1594</v>
      </c>
    </row>
    <row r="767" spans="1:2" ht="12.75">
      <c r="A767" s="102" t="s">
        <v>1595</v>
      </c>
      <c r="B767" s="103" t="s">
        <v>1596</v>
      </c>
    </row>
    <row r="768" spans="1:2" ht="12.75">
      <c r="A768" s="102" t="s">
        <v>1597</v>
      </c>
      <c r="B768" s="103" t="s">
        <v>1598</v>
      </c>
    </row>
    <row r="769" spans="1:2" ht="12.75">
      <c r="A769" s="102" t="s">
        <v>1599</v>
      </c>
      <c r="B769" s="103" t="s">
        <v>1600</v>
      </c>
    </row>
    <row r="770" spans="1:2" ht="12.75">
      <c r="A770" s="102" t="s">
        <v>1601</v>
      </c>
      <c r="B770" s="103" t="s">
        <v>1602</v>
      </c>
    </row>
    <row r="771" spans="1:2" ht="12.75">
      <c r="A771" s="102" t="s">
        <v>1603</v>
      </c>
      <c r="B771" s="103" t="s">
        <v>1604</v>
      </c>
    </row>
    <row r="772" spans="1:2" ht="12.75">
      <c r="A772" s="102" t="s">
        <v>1605</v>
      </c>
      <c r="B772" s="103" t="s">
        <v>1606</v>
      </c>
    </row>
    <row r="773" spans="1:2" ht="12.75">
      <c r="A773" s="102" t="s">
        <v>1607</v>
      </c>
      <c r="B773" s="103" t="s">
        <v>1608</v>
      </c>
    </row>
    <row r="774" spans="1:2" ht="12.75">
      <c r="A774" s="102" t="s">
        <v>1609</v>
      </c>
      <c r="B774" s="103" t="s">
        <v>1610</v>
      </c>
    </row>
    <row r="775" spans="1:2" ht="12.75">
      <c r="A775" s="102" t="s">
        <v>1611</v>
      </c>
      <c r="B775" s="103" t="s">
        <v>1612</v>
      </c>
    </row>
    <row r="776" spans="1:2" ht="12.75">
      <c r="A776" s="102" t="s">
        <v>1613</v>
      </c>
      <c r="B776" s="103" t="s">
        <v>1614</v>
      </c>
    </row>
    <row r="777" spans="1:2" ht="12.75">
      <c r="A777" s="102" t="s">
        <v>1615</v>
      </c>
      <c r="B777" s="103" t="s">
        <v>1616</v>
      </c>
    </row>
    <row r="778" spans="1:2" ht="12.75">
      <c r="A778" s="102" t="s">
        <v>1617</v>
      </c>
      <c r="B778" s="103" t="s">
        <v>1618</v>
      </c>
    </row>
    <row r="779" spans="1:2" ht="12.75">
      <c r="A779" s="102" t="s">
        <v>1619</v>
      </c>
      <c r="B779" s="103" t="s">
        <v>1620</v>
      </c>
    </row>
    <row r="780" spans="1:2" ht="12.75">
      <c r="A780" s="102" t="s">
        <v>1621</v>
      </c>
      <c r="B780" s="103" t="s">
        <v>1622</v>
      </c>
    </row>
    <row r="781" spans="1:2" ht="12.75">
      <c r="A781" s="102" t="s">
        <v>1623</v>
      </c>
      <c r="B781" s="103" t="s">
        <v>1624</v>
      </c>
    </row>
    <row r="782" spans="1:2" ht="12.75">
      <c r="A782" s="102" t="s">
        <v>1625</v>
      </c>
      <c r="B782" s="103" t="s">
        <v>1626</v>
      </c>
    </row>
    <row r="783" spans="1:2" ht="12.75">
      <c r="A783" s="102" t="s">
        <v>1627</v>
      </c>
      <c r="B783" s="103" t="s">
        <v>1628</v>
      </c>
    </row>
    <row r="784" spans="1:2" ht="12.75">
      <c r="A784" s="102" t="s">
        <v>1629</v>
      </c>
      <c r="B784" s="103" t="s">
        <v>1630</v>
      </c>
    </row>
    <row r="785" spans="1:2" ht="12.75">
      <c r="A785" s="102" t="s">
        <v>1631</v>
      </c>
      <c r="B785" s="103" t="s">
        <v>1632</v>
      </c>
    </row>
    <row r="786" spans="1:2" ht="12.75">
      <c r="A786" s="102" t="s">
        <v>1633</v>
      </c>
      <c r="B786" s="103" t="s">
        <v>1634</v>
      </c>
    </row>
    <row r="787" spans="1:2" ht="12.75">
      <c r="A787" s="102" t="s">
        <v>1635</v>
      </c>
      <c r="B787" s="103" t="s">
        <v>1636</v>
      </c>
    </row>
    <row r="788" spans="1:2" ht="12.75">
      <c r="A788" s="102" t="s">
        <v>1637</v>
      </c>
      <c r="B788" s="103" t="s">
        <v>1638</v>
      </c>
    </row>
    <row r="789" spans="1:2" ht="12.75">
      <c r="A789" s="102" t="s">
        <v>1639</v>
      </c>
      <c r="B789" s="103" t="s">
        <v>1640</v>
      </c>
    </row>
    <row r="790" spans="1:2" ht="12.75">
      <c r="A790" s="102" t="s">
        <v>1641</v>
      </c>
      <c r="B790" s="103" t="s">
        <v>1642</v>
      </c>
    </row>
    <row r="791" spans="1:2" ht="12.75">
      <c r="A791" s="102" t="s">
        <v>1643</v>
      </c>
      <c r="B791" s="103" t="s">
        <v>1644</v>
      </c>
    </row>
    <row r="792" spans="1:2" ht="12.75">
      <c r="A792" s="102" t="s">
        <v>1645</v>
      </c>
      <c r="B792" s="103" t="s">
        <v>1646</v>
      </c>
    </row>
    <row r="793" spans="1:2" ht="12.75">
      <c r="A793" s="102" t="s">
        <v>1647</v>
      </c>
      <c r="B793" s="103" t="s">
        <v>1648</v>
      </c>
    </row>
    <row r="794" spans="1:2" ht="12.75">
      <c r="A794" s="102" t="s">
        <v>1649</v>
      </c>
      <c r="B794" s="103" t="s">
        <v>1650</v>
      </c>
    </row>
    <row r="795" spans="1:2" ht="12.75">
      <c r="A795" s="102" t="s">
        <v>1651</v>
      </c>
      <c r="B795" s="103" t="s">
        <v>1652</v>
      </c>
    </row>
    <row r="796" spans="1:2" ht="12.75">
      <c r="A796" s="102" t="s">
        <v>1653</v>
      </c>
      <c r="B796" s="103" t="s">
        <v>1654</v>
      </c>
    </row>
    <row r="797" spans="1:2" ht="12.75">
      <c r="A797" s="102" t="s">
        <v>1655</v>
      </c>
      <c r="B797" s="103" t="s">
        <v>1656</v>
      </c>
    </row>
    <row r="798" spans="1:2" ht="12.75">
      <c r="A798" s="102" t="s">
        <v>1657</v>
      </c>
      <c r="B798" s="103" t="s">
        <v>1658</v>
      </c>
    </row>
    <row r="799" spans="1:2" ht="12.75">
      <c r="A799" s="102" t="s">
        <v>1659</v>
      </c>
      <c r="B799" s="103" t="s">
        <v>1660</v>
      </c>
    </row>
    <row r="800" spans="1:2" ht="12.75">
      <c r="A800" s="102" t="s">
        <v>1663</v>
      </c>
      <c r="B800" s="103" t="s">
        <v>1664</v>
      </c>
    </row>
    <row r="801" spans="1:2" ht="12.75">
      <c r="A801" s="102" t="s">
        <v>1665</v>
      </c>
      <c r="B801" s="103" t="s">
        <v>1666</v>
      </c>
    </row>
    <row r="802" spans="1:2" ht="12.75">
      <c r="A802" s="102" t="s">
        <v>1667</v>
      </c>
      <c r="B802" s="103" t="s">
        <v>1668</v>
      </c>
    </row>
    <row r="803" spans="1:2" ht="12.75">
      <c r="A803" s="102" t="s">
        <v>1669</v>
      </c>
      <c r="B803" s="103" t="s">
        <v>2738</v>
      </c>
    </row>
    <row r="804" spans="1:2" ht="12.75">
      <c r="A804" s="102" t="s">
        <v>1670</v>
      </c>
      <c r="B804" s="103" t="s">
        <v>1671</v>
      </c>
    </row>
    <row r="805" spans="1:2" ht="12.75">
      <c r="A805" s="102" t="s">
        <v>1672</v>
      </c>
      <c r="B805" s="103" t="s">
        <v>1673</v>
      </c>
    </row>
    <row r="806" spans="1:2" ht="12.75">
      <c r="A806" s="102" t="s">
        <v>1674</v>
      </c>
      <c r="B806" s="103" t="s">
        <v>1675</v>
      </c>
    </row>
    <row r="807" spans="1:2" ht="12.75">
      <c r="A807" s="102" t="s">
        <v>1676</v>
      </c>
      <c r="B807" s="103" t="s">
        <v>1677</v>
      </c>
    </row>
    <row r="808" spans="1:2" ht="12.75">
      <c r="A808" s="102" t="s">
        <v>1678</v>
      </c>
      <c r="B808" s="103" t="s">
        <v>1679</v>
      </c>
    </row>
    <row r="809" spans="1:2" ht="12.75">
      <c r="A809" s="102" t="s">
        <v>1680</v>
      </c>
      <c r="B809" s="103" t="s">
        <v>1681</v>
      </c>
    </row>
    <row r="810" spans="1:2" ht="12.75">
      <c r="A810" s="102" t="s">
        <v>1682</v>
      </c>
      <c r="B810" s="103" t="s">
        <v>1683</v>
      </c>
    </row>
    <row r="811" spans="1:2" ht="12.75">
      <c r="A811" s="102" t="s">
        <v>1684</v>
      </c>
      <c r="B811" s="103" t="s">
        <v>1685</v>
      </c>
    </row>
    <row r="812" spans="1:2" ht="12.75">
      <c r="A812" s="102" t="s">
        <v>1686</v>
      </c>
      <c r="B812" s="103" t="s">
        <v>1687</v>
      </c>
    </row>
    <row r="813" spans="1:2" ht="12.75">
      <c r="A813" s="102" t="s">
        <v>1688</v>
      </c>
      <c r="B813" s="103" t="s">
        <v>1689</v>
      </c>
    </row>
    <row r="814" spans="1:2" ht="12.75">
      <c r="A814" s="102" t="s">
        <v>1690</v>
      </c>
      <c r="B814" s="103" t="s">
        <v>1691</v>
      </c>
    </row>
    <row r="815" spans="1:2" ht="12.75">
      <c r="A815" s="102" t="s">
        <v>1692</v>
      </c>
      <c r="B815" s="103" t="s">
        <v>1693</v>
      </c>
    </row>
    <row r="816" spans="1:2" ht="12.75">
      <c r="A816" s="102" t="s">
        <v>1694</v>
      </c>
      <c r="B816" s="103" t="s">
        <v>1695</v>
      </c>
    </row>
    <row r="817" spans="1:2" ht="12.75">
      <c r="A817" s="102" t="s">
        <v>1696</v>
      </c>
      <c r="B817" s="103" t="s">
        <v>1697</v>
      </c>
    </row>
    <row r="818" spans="1:2" ht="12.75">
      <c r="A818" s="102" t="s">
        <v>1698</v>
      </c>
      <c r="B818" s="103" t="s">
        <v>1699</v>
      </c>
    </row>
    <row r="819" spans="1:2" ht="12.75">
      <c r="A819" s="102" t="s">
        <v>1700</v>
      </c>
      <c r="B819" s="103" t="s">
        <v>1701</v>
      </c>
    </row>
    <row r="820" spans="1:2" ht="12.75">
      <c r="A820" s="102" t="s">
        <v>1702</v>
      </c>
      <c r="B820" s="103" t="s">
        <v>1703</v>
      </c>
    </row>
    <row r="821" spans="1:2" ht="12.75">
      <c r="A821" s="102" t="s">
        <v>1704</v>
      </c>
      <c r="B821" s="103" t="s">
        <v>1705</v>
      </c>
    </row>
    <row r="822" spans="1:2" ht="12.75">
      <c r="A822" s="102" t="s">
        <v>1706</v>
      </c>
      <c r="B822" s="103" t="s">
        <v>1707</v>
      </c>
    </row>
    <row r="823" spans="1:2" ht="12.75">
      <c r="A823" s="102" t="s">
        <v>1708</v>
      </c>
      <c r="B823" s="103" t="s">
        <v>1709</v>
      </c>
    </row>
    <row r="824" spans="1:2" ht="12.75">
      <c r="A824" s="102" t="s">
        <v>1710</v>
      </c>
      <c r="B824" s="103" t="s">
        <v>1711</v>
      </c>
    </row>
    <row r="825" spans="1:2" ht="12.75">
      <c r="A825" s="102" t="s">
        <v>1712</v>
      </c>
      <c r="B825" s="103" t="s">
        <v>1713</v>
      </c>
    </row>
    <row r="826" spans="1:2" ht="12.75">
      <c r="A826" s="102" t="s">
        <v>1714</v>
      </c>
      <c r="B826" s="103" t="s">
        <v>1715</v>
      </c>
    </row>
    <row r="827" spans="1:2" ht="12.75">
      <c r="A827" s="102" t="s">
        <v>1716</v>
      </c>
      <c r="B827" s="103" t="s">
        <v>1717</v>
      </c>
    </row>
    <row r="828" spans="1:2" ht="12.75">
      <c r="A828" s="102" t="s">
        <v>1718</v>
      </c>
      <c r="B828" s="103" t="s">
        <v>1719</v>
      </c>
    </row>
    <row r="829" spans="1:2" ht="12.75">
      <c r="A829" s="102" t="s">
        <v>1720</v>
      </c>
      <c r="B829" s="103" t="s">
        <v>1721</v>
      </c>
    </row>
    <row r="830" spans="1:2" ht="12.75">
      <c r="A830" s="102" t="s">
        <v>1722</v>
      </c>
      <c r="B830" s="103" t="s">
        <v>1723</v>
      </c>
    </row>
    <row r="831" spans="1:2" ht="12.75">
      <c r="A831" s="102" t="s">
        <v>1724</v>
      </c>
      <c r="B831" s="103" t="s">
        <v>1725</v>
      </c>
    </row>
    <row r="832" spans="1:2" ht="12.75">
      <c r="A832" s="102" t="s">
        <v>1726</v>
      </c>
      <c r="B832" s="103" t="s">
        <v>1727</v>
      </c>
    </row>
    <row r="833" spans="1:2" ht="12.75">
      <c r="A833" s="102" t="s">
        <v>1728</v>
      </c>
      <c r="B833" s="103" t="s">
        <v>1729</v>
      </c>
    </row>
    <row r="834" spans="1:2" ht="12.75">
      <c r="A834" s="102" t="s">
        <v>1730</v>
      </c>
      <c r="B834" s="103" t="s">
        <v>1731</v>
      </c>
    </row>
    <row r="835" spans="1:2" ht="12.75">
      <c r="A835" s="102" t="s">
        <v>1732</v>
      </c>
      <c r="B835" s="103" t="s">
        <v>1733</v>
      </c>
    </row>
    <row r="836" spans="1:2" ht="12.75">
      <c r="A836" s="102" t="s">
        <v>1734</v>
      </c>
      <c r="B836" s="103" t="s">
        <v>1735</v>
      </c>
    </row>
    <row r="837" spans="1:2" ht="12.75">
      <c r="A837" s="102" t="s">
        <v>1736</v>
      </c>
      <c r="B837" s="103" t="s">
        <v>1737</v>
      </c>
    </row>
    <row r="838" spans="1:2" ht="12.75">
      <c r="A838" s="102" t="s">
        <v>1738</v>
      </c>
      <c r="B838" s="103" t="s">
        <v>1739</v>
      </c>
    </row>
    <row r="839" spans="1:2" ht="12.75">
      <c r="A839" s="102" t="s">
        <v>1740</v>
      </c>
      <c r="B839" s="103" t="s">
        <v>1741</v>
      </c>
    </row>
    <row r="840" spans="1:2" ht="12.75">
      <c r="A840" s="102" t="s">
        <v>1742</v>
      </c>
      <c r="B840" s="103" t="s">
        <v>1743</v>
      </c>
    </row>
    <row r="841" spans="1:2" ht="12.75">
      <c r="A841" s="102" t="s">
        <v>1744</v>
      </c>
      <c r="B841" s="103" t="s">
        <v>1745</v>
      </c>
    </row>
    <row r="842" spans="1:2" ht="12.75">
      <c r="A842" s="102" t="s">
        <v>1746</v>
      </c>
      <c r="B842" s="103" t="s">
        <v>1747</v>
      </c>
    </row>
    <row r="843" spans="1:2" ht="12.75">
      <c r="A843" s="102" t="s">
        <v>1748</v>
      </c>
      <c r="B843" s="103" t="s">
        <v>1749</v>
      </c>
    </row>
    <row r="844" spans="1:2" ht="12.75">
      <c r="A844" s="102" t="s">
        <v>1750</v>
      </c>
      <c r="B844" s="103" t="s">
        <v>1751</v>
      </c>
    </row>
    <row r="845" spans="1:2" ht="12.75">
      <c r="A845" s="102" t="s">
        <v>1752</v>
      </c>
      <c r="B845" s="103" t="s">
        <v>1753</v>
      </c>
    </row>
    <row r="846" spans="1:2" ht="12.75">
      <c r="A846" s="102" t="s">
        <v>1754</v>
      </c>
      <c r="B846" s="103" t="s">
        <v>1755</v>
      </c>
    </row>
    <row r="847" spans="1:2" ht="12.75">
      <c r="A847" s="102" t="s">
        <v>1756</v>
      </c>
      <c r="B847" s="103" t="s">
        <v>1757</v>
      </c>
    </row>
    <row r="848" spans="1:2" ht="12.75">
      <c r="A848" s="102" t="s">
        <v>1758</v>
      </c>
      <c r="B848" s="103" t="s">
        <v>1759</v>
      </c>
    </row>
    <row r="849" spans="1:2" ht="12.75">
      <c r="A849" s="102" t="s">
        <v>1760</v>
      </c>
      <c r="B849" s="103" t="s">
        <v>1761</v>
      </c>
    </row>
    <row r="850" spans="1:2" ht="12.75">
      <c r="A850" s="102" t="s">
        <v>1762</v>
      </c>
      <c r="B850" s="103" t="s">
        <v>1763</v>
      </c>
    </row>
    <row r="851" spans="1:2" ht="12.75">
      <c r="A851" s="102" t="s">
        <v>1764</v>
      </c>
      <c r="B851" s="103" t="s">
        <v>1765</v>
      </c>
    </row>
    <row r="852" spans="1:2" ht="12.75">
      <c r="A852" s="102" t="s">
        <v>1766</v>
      </c>
      <c r="B852" s="103" t="s">
        <v>1767</v>
      </c>
    </row>
    <row r="853" spans="1:2" ht="12.75">
      <c r="A853" s="102" t="s">
        <v>1768</v>
      </c>
      <c r="B853" s="103" t="s">
        <v>1769</v>
      </c>
    </row>
    <row r="854" spans="1:2" ht="12.75">
      <c r="A854" s="102" t="s">
        <v>1770</v>
      </c>
      <c r="B854" s="103" t="s">
        <v>1771</v>
      </c>
    </row>
    <row r="855" spans="1:2" ht="12.75">
      <c r="A855" s="102" t="s">
        <v>1772</v>
      </c>
      <c r="B855" s="103" t="s">
        <v>1773</v>
      </c>
    </row>
    <row r="856" spans="1:2" ht="12.75">
      <c r="A856" s="102" t="s">
        <v>1774</v>
      </c>
      <c r="B856" s="103" t="s">
        <v>1775</v>
      </c>
    </row>
    <row r="857" spans="1:2" ht="12.75">
      <c r="A857" s="102" t="s">
        <v>1776</v>
      </c>
      <c r="B857" s="103" t="s">
        <v>1777</v>
      </c>
    </row>
    <row r="858" spans="1:2" ht="12.75">
      <c r="A858" s="102" t="s">
        <v>1778</v>
      </c>
      <c r="B858" s="103" t="s">
        <v>1779</v>
      </c>
    </row>
    <row r="859" spans="1:2" ht="12.75">
      <c r="A859" s="102" t="s">
        <v>1780</v>
      </c>
      <c r="B859" s="103" t="s">
        <v>1781</v>
      </c>
    </row>
    <row r="860" spans="1:2" ht="12.75">
      <c r="A860" s="102" t="s">
        <v>1782</v>
      </c>
      <c r="B860" s="103" t="s">
        <v>1783</v>
      </c>
    </row>
    <row r="861" spans="1:2" ht="12.75">
      <c r="A861" s="102" t="s">
        <v>1784</v>
      </c>
      <c r="B861" s="103" t="s">
        <v>1785</v>
      </c>
    </row>
    <row r="862" spans="1:2" ht="12.75">
      <c r="A862" s="102" t="s">
        <v>1786</v>
      </c>
      <c r="B862" s="103" t="s">
        <v>1787</v>
      </c>
    </row>
    <row r="863" spans="1:2" ht="12.75">
      <c r="A863" s="102" t="s">
        <v>1788</v>
      </c>
      <c r="B863" s="103" t="s">
        <v>1789</v>
      </c>
    </row>
    <row r="864" spans="1:2" ht="12.75">
      <c r="A864" s="102" t="s">
        <v>1790</v>
      </c>
      <c r="B864" s="103" t="s">
        <v>1791</v>
      </c>
    </row>
    <row r="865" spans="1:2" ht="12.75">
      <c r="A865" s="102" t="s">
        <v>1792</v>
      </c>
      <c r="B865" s="103" t="s">
        <v>1793</v>
      </c>
    </row>
    <row r="866" spans="1:2" ht="12.75">
      <c r="A866" s="102" t="s">
        <v>1794</v>
      </c>
      <c r="B866" s="103" t="s">
        <v>1795</v>
      </c>
    </row>
    <row r="867" spans="1:2" ht="12.75">
      <c r="A867" s="102" t="s">
        <v>1796</v>
      </c>
      <c r="B867" s="103" t="s">
        <v>1797</v>
      </c>
    </row>
    <row r="868" spans="1:2" ht="12.75">
      <c r="A868" s="102" t="s">
        <v>1798</v>
      </c>
      <c r="B868" s="103" t="s">
        <v>1799</v>
      </c>
    </row>
    <row r="869" spans="1:2" ht="12.75">
      <c r="A869" s="102" t="s">
        <v>1800</v>
      </c>
      <c r="B869" s="103" t="s">
        <v>1801</v>
      </c>
    </row>
    <row r="870" spans="1:2" ht="12.75">
      <c r="A870" s="102" t="s">
        <v>1802</v>
      </c>
      <c r="B870" s="103" t="s">
        <v>1803</v>
      </c>
    </row>
    <row r="871" spans="1:2" ht="12.75">
      <c r="A871" s="102" t="s">
        <v>1804</v>
      </c>
      <c r="B871" s="103" t="s">
        <v>1805</v>
      </c>
    </row>
    <row r="872" spans="1:2" ht="12.75">
      <c r="A872" s="102" t="s">
        <v>1806</v>
      </c>
      <c r="B872" s="103" t="s">
        <v>1807</v>
      </c>
    </row>
    <row r="873" spans="1:2" ht="12.75">
      <c r="A873" s="102" t="s">
        <v>1808</v>
      </c>
      <c r="B873" s="103" t="s">
        <v>1809</v>
      </c>
    </row>
    <row r="874" spans="1:2" ht="12.75">
      <c r="A874" s="102" t="s">
        <v>1810</v>
      </c>
      <c r="B874" s="103" t="s">
        <v>1811</v>
      </c>
    </row>
    <row r="875" spans="1:2" ht="12.75">
      <c r="A875" s="102" t="s">
        <v>1812</v>
      </c>
      <c r="B875" s="103" t="s">
        <v>1813</v>
      </c>
    </row>
    <row r="876" spans="1:2" ht="12.75">
      <c r="A876" s="102" t="s">
        <v>1814</v>
      </c>
      <c r="B876" s="103" t="s">
        <v>1815</v>
      </c>
    </row>
    <row r="877" spans="1:2" ht="12.75">
      <c r="A877" s="102" t="s">
        <v>1816</v>
      </c>
      <c r="B877" s="103" t="s">
        <v>1817</v>
      </c>
    </row>
    <row r="878" spans="1:2" ht="12.75">
      <c r="A878" s="102" t="s">
        <v>1818</v>
      </c>
      <c r="B878" s="103" t="s">
        <v>1819</v>
      </c>
    </row>
    <row r="879" spans="1:2" ht="12.75">
      <c r="A879" s="102" t="s">
        <v>1820</v>
      </c>
      <c r="B879" s="103" t="s">
        <v>1821</v>
      </c>
    </row>
    <row r="880" spans="1:2" ht="12.75">
      <c r="A880" s="102" t="s">
        <v>1822</v>
      </c>
      <c r="B880" s="103" t="s">
        <v>1823</v>
      </c>
    </row>
    <row r="881" spans="1:2" ht="12.75">
      <c r="A881" s="102" t="s">
        <v>1824</v>
      </c>
      <c r="B881" s="103" t="s">
        <v>1825</v>
      </c>
    </row>
    <row r="882" spans="1:2" ht="12.75">
      <c r="A882" s="102" t="s">
        <v>1826</v>
      </c>
      <c r="B882" s="103" t="s">
        <v>1827</v>
      </c>
    </row>
    <row r="883" spans="1:2" ht="12.75">
      <c r="A883" s="102" t="s">
        <v>1828</v>
      </c>
      <c r="B883" s="103" t="s">
        <v>1829</v>
      </c>
    </row>
    <row r="884" spans="1:2" ht="12.75">
      <c r="A884" s="102" t="s">
        <v>1830</v>
      </c>
      <c r="B884" s="103" t="s">
        <v>1831</v>
      </c>
    </row>
    <row r="885" spans="1:2" ht="12.75">
      <c r="A885" s="102" t="s">
        <v>1832</v>
      </c>
      <c r="B885" s="103" t="s">
        <v>1833</v>
      </c>
    </row>
    <row r="886" spans="1:2" ht="12.75">
      <c r="A886" s="102" t="s">
        <v>1834</v>
      </c>
      <c r="B886" s="103" t="s">
        <v>1835</v>
      </c>
    </row>
    <row r="887" spans="1:2" ht="12.75">
      <c r="A887" s="102" t="s">
        <v>1836</v>
      </c>
      <c r="B887" s="103" t="s">
        <v>1837</v>
      </c>
    </row>
    <row r="888" spans="1:2" ht="12.75">
      <c r="A888" s="102" t="s">
        <v>1838</v>
      </c>
      <c r="B888" s="103" t="s">
        <v>1839</v>
      </c>
    </row>
    <row r="889" spans="1:2" ht="12.75">
      <c r="A889" s="102" t="s">
        <v>1840</v>
      </c>
      <c r="B889" s="103" t="s">
        <v>1841</v>
      </c>
    </row>
    <row r="890" spans="1:2" ht="12.75">
      <c r="A890" s="102" t="s">
        <v>1842</v>
      </c>
      <c r="B890" s="103" t="s">
        <v>1843</v>
      </c>
    </row>
    <row r="891" spans="1:2" ht="12.75">
      <c r="A891" s="102" t="s">
        <v>1844</v>
      </c>
      <c r="B891" s="103" t="s">
        <v>1845</v>
      </c>
    </row>
    <row r="892" spans="1:2" ht="12.75">
      <c r="A892" s="102" t="s">
        <v>1846</v>
      </c>
      <c r="B892" s="103" t="s">
        <v>1847</v>
      </c>
    </row>
    <row r="893" spans="1:2" ht="12.75">
      <c r="A893" s="102" t="s">
        <v>1848</v>
      </c>
      <c r="B893" s="103" t="s">
        <v>1849</v>
      </c>
    </row>
    <row r="894" spans="1:2" ht="12.75">
      <c r="A894" s="102" t="s">
        <v>1850</v>
      </c>
      <c r="B894" s="103" t="s">
        <v>1851</v>
      </c>
    </row>
    <row r="895" spans="1:2" ht="12.75">
      <c r="A895" s="102" t="s">
        <v>1852</v>
      </c>
      <c r="B895" s="103" t="s">
        <v>1853</v>
      </c>
    </row>
    <row r="896" spans="1:2" ht="12.75">
      <c r="A896" s="102" t="s">
        <v>1854</v>
      </c>
      <c r="B896" s="103" t="s">
        <v>1855</v>
      </c>
    </row>
    <row r="897" spans="1:2" ht="12.75">
      <c r="A897" s="102" t="s">
        <v>1856</v>
      </c>
      <c r="B897" s="103" t="s">
        <v>1857</v>
      </c>
    </row>
    <row r="898" spans="1:2" ht="12.75">
      <c r="A898" s="102" t="s">
        <v>1858</v>
      </c>
      <c r="B898" s="103" t="s">
        <v>1859</v>
      </c>
    </row>
    <row r="899" spans="1:2" ht="12.75">
      <c r="A899" s="102" t="s">
        <v>1860</v>
      </c>
      <c r="B899" s="103" t="s">
        <v>1866</v>
      </c>
    </row>
    <row r="900" spans="1:2" ht="12.75">
      <c r="A900" s="102" t="s">
        <v>1867</v>
      </c>
      <c r="B900" s="103" t="s">
        <v>1868</v>
      </c>
    </row>
    <row r="901" spans="1:2" ht="12.75">
      <c r="A901" s="102" t="s">
        <v>1869</v>
      </c>
      <c r="B901" s="103" t="s">
        <v>1870</v>
      </c>
    </row>
    <row r="902" spans="1:2" ht="12.75">
      <c r="A902" s="102" t="s">
        <v>1871</v>
      </c>
      <c r="B902" s="103" t="s">
        <v>1872</v>
      </c>
    </row>
    <row r="903" spans="1:2" ht="12.75">
      <c r="A903" s="102" t="s">
        <v>1873</v>
      </c>
      <c r="B903" s="103" t="s">
        <v>1874</v>
      </c>
    </row>
    <row r="904" spans="1:2" ht="12.75">
      <c r="A904" s="102" t="s">
        <v>1875</v>
      </c>
      <c r="B904" s="103" t="s">
        <v>1876</v>
      </c>
    </row>
    <row r="905" spans="1:2" ht="12.75">
      <c r="A905" s="102" t="s">
        <v>1877</v>
      </c>
      <c r="B905" s="103" t="s">
        <v>1878</v>
      </c>
    </row>
    <row r="906" spans="1:2" ht="12.75">
      <c r="A906" s="102" t="s">
        <v>1879</v>
      </c>
      <c r="B906" s="103" t="s">
        <v>1880</v>
      </c>
    </row>
    <row r="907" spans="1:2" ht="12.75">
      <c r="A907" s="102" t="s">
        <v>1881</v>
      </c>
      <c r="B907" s="103" t="s">
        <v>1882</v>
      </c>
    </row>
    <row r="908" spans="1:2" ht="12.75">
      <c r="A908" s="102" t="s">
        <v>1883</v>
      </c>
      <c r="B908" s="103" t="s">
        <v>1884</v>
      </c>
    </row>
    <row r="909" spans="1:2" ht="12.75">
      <c r="A909" s="102" t="s">
        <v>1885</v>
      </c>
      <c r="B909" s="103" t="s">
        <v>2646</v>
      </c>
    </row>
    <row r="910" spans="1:2" ht="12.75">
      <c r="A910" s="102" t="s">
        <v>1886</v>
      </c>
      <c r="B910" s="103" t="s">
        <v>1887</v>
      </c>
    </row>
    <row r="911" spans="1:2" ht="12.75">
      <c r="A911" s="102" t="s">
        <v>1888</v>
      </c>
      <c r="B911" s="103" t="s">
        <v>1889</v>
      </c>
    </row>
    <row r="912" spans="1:2" ht="12.75">
      <c r="A912" s="102" t="s">
        <v>1890</v>
      </c>
      <c r="B912" s="103" t="s">
        <v>1891</v>
      </c>
    </row>
    <row r="913" spans="1:2" ht="12.75">
      <c r="A913" s="102" t="s">
        <v>1892</v>
      </c>
      <c r="B913" s="103" t="s">
        <v>1893</v>
      </c>
    </row>
    <row r="914" spans="1:2" ht="12.75">
      <c r="A914" s="102" t="s">
        <v>1894</v>
      </c>
      <c r="B914" s="103" t="s">
        <v>1895</v>
      </c>
    </row>
    <row r="915" spans="1:2" ht="12.75">
      <c r="A915" s="102" t="s">
        <v>1896</v>
      </c>
      <c r="B915" s="103" t="s">
        <v>1897</v>
      </c>
    </row>
    <row r="916" spans="1:2" ht="12.75">
      <c r="A916" s="102" t="s">
        <v>1898</v>
      </c>
      <c r="B916" s="103" t="s">
        <v>1899</v>
      </c>
    </row>
    <row r="917" spans="1:2" ht="12.75">
      <c r="A917" s="102" t="s">
        <v>1900</v>
      </c>
      <c r="B917" s="103" t="s">
        <v>1901</v>
      </c>
    </row>
    <row r="918" spans="1:2" ht="12.75">
      <c r="A918" s="102" t="s">
        <v>1902</v>
      </c>
      <c r="B918" s="103" t="s">
        <v>1815</v>
      </c>
    </row>
    <row r="919" spans="1:2" ht="12.75">
      <c r="A919" s="102" t="s">
        <v>1903</v>
      </c>
      <c r="B919" s="103" t="s">
        <v>1910</v>
      </c>
    </row>
    <row r="920" spans="1:2" ht="12.75">
      <c r="A920" s="102" t="s">
        <v>1911</v>
      </c>
      <c r="B920" s="103" t="s">
        <v>1912</v>
      </c>
    </row>
    <row r="921" spans="1:2" ht="12.75">
      <c r="A921" s="102" t="s">
        <v>1913</v>
      </c>
      <c r="B921" s="103" t="s">
        <v>1914</v>
      </c>
    </row>
    <row r="922" spans="1:2" ht="12.75">
      <c r="A922" s="102" t="s">
        <v>1915</v>
      </c>
      <c r="B922" s="103" t="s">
        <v>1916</v>
      </c>
    </row>
    <row r="923" spans="1:2" ht="12.75">
      <c r="A923" s="102" t="s">
        <v>1917</v>
      </c>
      <c r="B923" s="103" t="s">
        <v>1918</v>
      </c>
    </row>
    <row r="924" spans="1:2" ht="12.75">
      <c r="A924" s="102" t="s">
        <v>1919</v>
      </c>
      <c r="B924" s="103" t="s">
        <v>1920</v>
      </c>
    </row>
    <row r="925" spans="1:2" ht="12.75">
      <c r="A925" s="102" t="s">
        <v>1921</v>
      </c>
      <c r="B925" s="103" t="s">
        <v>1922</v>
      </c>
    </row>
    <row r="926" spans="1:2" ht="12.75">
      <c r="A926" s="102" t="s">
        <v>1923</v>
      </c>
      <c r="B926" s="103" t="s">
        <v>1924</v>
      </c>
    </row>
    <row r="927" spans="1:2" ht="12.75">
      <c r="A927" s="102" t="s">
        <v>1925</v>
      </c>
      <c r="B927" s="103" t="s">
        <v>1926</v>
      </c>
    </row>
    <row r="928" spans="1:2" ht="12.75">
      <c r="A928" s="102" t="s">
        <v>1927</v>
      </c>
      <c r="B928" s="103" t="s">
        <v>1928</v>
      </c>
    </row>
    <row r="929" spans="1:2" ht="12.75">
      <c r="A929" s="102" t="s">
        <v>1929</v>
      </c>
      <c r="B929" s="103" t="s">
        <v>1930</v>
      </c>
    </row>
    <row r="930" spans="1:2" ht="12.75">
      <c r="A930" s="102" t="s">
        <v>1931</v>
      </c>
      <c r="B930" s="103" t="s">
        <v>1932</v>
      </c>
    </row>
    <row r="931" spans="1:2" ht="12.75">
      <c r="A931" s="102" t="s">
        <v>1933</v>
      </c>
      <c r="B931" s="103" t="s">
        <v>1934</v>
      </c>
    </row>
    <row r="932" spans="1:2" ht="12.75">
      <c r="A932" s="102" t="s">
        <v>1935</v>
      </c>
      <c r="B932" s="103" t="s">
        <v>1936</v>
      </c>
    </row>
    <row r="933" spans="1:2" ht="12.75">
      <c r="A933" s="102" t="s">
        <v>1937</v>
      </c>
      <c r="B933" s="103" t="s">
        <v>1938</v>
      </c>
    </row>
    <row r="934" spans="1:2" ht="12.75">
      <c r="A934" s="102" t="s">
        <v>1939</v>
      </c>
      <c r="B934" s="103" t="s">
        <v>1940</v>
      </c>
    </row>
    <row r="935" spans="1:2" ht="12.75">
      <c r="A935" s="102" t="s">
        <v>1941</v>
      </c>
      <c r="B935" s="103" t="s">
        <v>1302</v>
      </c>
    </row>
    <row r="936" spans="1:2" ht="12.75">
      <c r="A936" s="102" t="s">
        <v>1942</v>
      </c>
      <c r="B936" s="103" t="s">
        <v>1943</v>
      </c>
    </row>
    <row r="937" spans="1:2" ht="12.75">
      <c r="A937" s="102" t="s">
        <v>1944</v>
      </c>
      <c r="B937" s="103" t="s">
        <v>1945</v>
      </c>
    </row>
    <row r="938" spans="1:2" ht="12.75">
      <c r="A938" s="102" t="s">
        <v>1946</v>
      </c>
      <c r="B938" s="103" t="s">
        <v>1947</v>
      </c>
    </row>
    <row r="939" spans="1:2" ht="12.75">
      <c r="A939" s="102" t="s">
        <v>1948</v>
      </c>
      <c r="B939" s="103" t="s">
        <v>1949</v>
      </c>
    </row>
    <row r="940" spans="1:2" ht="12.75">
      <c r="A940" s="102" t="s">
        <v>1950</v>
      </c>
      <c r="B940" s="103" t="s">
        <v>1951</v>
      </c>
    </row>
    <row r="941" spans="1:2" ht="12.75">
      <c r="A941" s="102" t="s">
        <v>1952</v>
      </c>
      <c r="B941" s="103" t="s">
        <v>1953</v>
      </c>
    </row>
    <row r="942" spans="1:2" ht="12.75">
      <c r="A942" s="102" t="s">
        <v>1954</v>
      </c>
      <c r="B942" s="103" t="s">
        <v>1652</v>
      </c>
    </row>
    <row r="943" spans="1:2" ht="12.75">
      <c r="A943" s="102" t="s">
        <v>1955</v>
      </c>
      <c r="B943" s="103" t="s">
        <v>1956</v>
      </c>
    </row>
    <row r="944" spans="1:2" ht="12.75">
      <c r="A944" s="102" t="s">
        <v>1957</v>
      </c>
      <c r="B944" s="103" t="s">
        <v>1958</v>
      </c>
    </row>
    <row r="945" spans="1:2" ht="12.75">
      <c r="A945" s="102" t="s">
        <v>1959</v>
      </c>
      <c r="B945" s="103" t="s">
        <v>1960</v>
      </c>
    </row>
    <row r="946" spans="1:2" ht="12.75">
      <c r="A946" s="102" t="s">
        <v>1961</v>
      </c>
      <c r="B946" s="103" t="s">
        <v>1962</v>
      </c>
    </row>
    <row r="947" spans="1:2" ht="12.75">
      <c r="A947" s="102" t="s">
        <v>1963</v>
      </c>
      <c r="B947" s="103" t="s">
        <v>1964</v>
      </c>
    </row>
    <row r="948" spans="1:2" ht="12.75">
      <c r="A948" s="102" t="s">
        <v>1965</v>
      </c>
      <c r="B948" s="103" t="s">
        <v>1966</v>
      </c>
    </row>
    <row r="949" spans="1:2" ht="12.75">
      <c r="A949" s="102" t="s">
        <v>1967</v>
      </c>
      <c r="B949" s="103" t="s">
        <v>1968</v>
      </c>
    </row>
    <row r="950" spans="1:2" ht="12.75">
      <c r="A950" s="102" t="s">
        <v>1969</v>
      </c>
      <c r="B950" s="103" t="s">
        <v>1970</v>
      </c>
    </row>
    <row r="951" spans="1:2" ht="12.75">
      <c r="A951" s="102" t="s">
        <v>1971</v>
      </c>
      <c r="B951" s="103" t="s">
        <v>1972</v>
      </c>
    </row>
    <row r="952" spans="1:2" ht="12.75">
      <c r="A952" s="102" t="s">
        <v>1973</v>
      </c>
      <c r="B952" s="103" t="s">
        <v>1974</v>
      </c>
    </row>
    <row r="953" spans="1:2" ht="12.75">
      <c r="A953" s="102" t="s">
        <v>1975</v>
      </c>
      <c r="B953" s="103" t="s">
        <v>1976</v>
      </c>
    </row>
    <row r="954" spans="1:2" ht="12.75">
      <c r="A954" s="102" t="s">
        <v>1977</v>
      </c>
      <c r="B954" s="103" t="s">
        <v>1978</v>
      </c>
    </row>
    <row r="955" spans="1:2" ht="12.75">
      <c r="A955" s="102" t="s">
        <v>1979</v>
      </c>
      <c r="B955" s="103" t="s">
        <v>1980</v>
      </c>
    </row>
    <row r="956" spans="1:2" ht="12.75">
      <c r="A956" s="102" t="s">
        <v>1981</v>
      </c>
      <c r="B956" s="103" t="s">
        <v>1982</v>
      </c>
    </row>
    <row r="957" spans="1:2" ht="12.75">
      <c r="A957" s="102" t="s">
        <v>1983</v>
      </c>
      <c r="B957" s="103" t="s">
        <v>1984</v>
      </c>
    </row>
    <row r="958" spans="1:2" ht="12.75">
      <c r="A958" s="102" t="s">
        <v>1985</v>
      </c>
      <c r="B958" s="103" t="s">
        <v>2382</v>
      </c>
    </row>
    <row r="959" spans="1:2" ht="12.75">
      <c r="A959" s="102" t="s">
        <v>1986</v>
      </c>
      <c r="B959" s="103" t="s">
        <v>1987</v>
      </c>
    </row>
    <row r="960" spans="1:2" ht="12.75">
      <c r="A960" s="102" t="s">
        <v>1988</v>
      </c>
      <c r="B960" s="103" t="s">
        <v>1989</v>
      </c>
    </row>
    <row r="961" spans="1:2" ht="12.75">
      <c r="A961" s="102" t="s">
        <v>1990</v>
      </c>
      <c r="B961" s="103" t="s">
        <v>1991</v>
      </c>
    </row>
    <row r="962" spans="1:2" ht="12.75">
      <c r="A962" s="102" t="s">
        <v>1992</v>
      </c>
      <c r="B962" s="103" t="s">
        <v>1993</v>
      </c>
    </row>
    <row r="963" spans="1:2" ht="12.75">
      <c r="A963" s="102" t="s">
        <v>1994</v>
      </c>
      <c r="B963" s="103" t="s">
        <v>1995</v>
      </c>
    </row>
    <row r="964" spans="1:2" ht="12.75">
      <c r="A964" s="102" t="s">
        <v>1996</v>
      </c>
      <c r="B964" s="103" t="s">
        <v>1997</v>
      </c>
    </row>
    <row r="965" spans="1:2" ht="12.75">
      <c r="A965" s="102" t="s">
        <v>1998</v>
      </c>
      <c r="B965" s="103" t="s">
        <v>1999</v>
      </c>
    </row>
    <row r="966" spans="1:2" ht="12.75">
      <c r="A966" s="102" t="s">
        <v>2000</v>
      </c>
      <c r="B966" s="103" t="s">
        <v>2001</v>
      </c>
    </row>
    <row r="967" spans="1:2" ht="12.75">
      <c r="A967" s="102" t="s">
        <v>2002</v>
      </c>
      <c r="B967" s="103" t="s">
        <v>2003</v>
      </c>
    </row>
    <row r="968" spans="1:2" ht="12.75">
      <c r="A968" s="102" t="s">
        <v>2004</v>
      </c>
      <c r="B968" s="103" t="s">
        <v>2005</v>
      </c>
    </row>
    <row r="969" spans="1:2" ht="12.75">
      <c r="A969" s="102" t="s">
        <v>2006</v>
      </c>
      <c r="B969" s="103" t="s">
        <v>2007</v>
      </c>
    </row>
    <row r="970" spans="1:2" ht="12.75">
      <c r="A970" s="102" t="s">
        <v>2008</v>
      </c>
      <c r="B970" s="103" t="s">
        <v>2009</v>
      </c>
    </row>
    <row r="971" spans="1:2" ht="12.75">
      <c r="A971" s="102" t="s">
        <v>2010</v>
      </c>
      <c r="B971" s="103" t="s">
        <v>2011</v>
      </c>
    </row>
    <row r="972" spans="1:2" ht="12.75">
      <c r="A972" s="102" t="s">
        <v>2012</v>
      </c>
      <c r="B972" s="103" t="s">
        <v>2013</v>
      </c>
    </row>
    <row r="973" spans="1:2" ht="12.75">
      <c r="A973" s="102" t="s">
        <v>2014</v>
      </c>
      <c r="B973" s="103" t="s">
        <v>2015</v>
      </c>
    </row>
    <row r="974" spans="1:2" ht="12.75">
      <c r="A974" s="102" t="s">
        <v>2016</v>
      </c>
      <c r="B974" s="103" t="s">
        <v>2017</v>
      </c>
    </row>
    <row r="975" spans="1:2" ht="12.75">
      <c r="A975" s="102" t="s">
        <v>2018</v>
      </c>
      <c r="B975" s="103" t="s">
        <v>2019</v>
      </c>
    </row>
    <row r="976" spans="1:2" ht="12.75">
      <c r="A976" s="102" t="s">
        <v>2020</v>
      </c>
      <c r="B976" s="103" t="s">
        <v>2021</v>
      </c>
    </row>
    <row r="977" spans="1:2" ht="12.75">
      <c r="A977" s="102" t="s">
        <v>2022</v>
      </c>
      <c r="B977" s="103" t="s">
        <v>2023</v>
      </c>
    </row>
    <row r="978" spans="1:2" ht="12.75">
      <c r="A978" s="102" t="s">
        <v>2024</v>
      </c>
      <c r="B978" s="103" t="s">
        <v>2025</v>
      </c>
    </row>
    <row r="979" spans="1:2" ht="12.75">
      <c r="A979" s="102" t="s">
        <v>2026</v>
      </c>
      <c r="B979" s="103" t="s">
        <v>2027</v>
      </c>
    </row>
    <row r="980" spans="1:2" ht="12.75">
      <c r="A980" s="102" t="s">
        <v>2028</v>
      </c>
      <c r="B980" s="103" t="s">
        <v>2029</v>
      </c>
    </row>
    <row r="981" spans="1:2" ht="12.75">
      <c r="A981" s="102" t="s">
        <v>2030</v>
      </c>
      <c r="B981" s="103" t="s">
        <v>2031</v>
      </c>
    </row>
    <row r="982" spans="1:2" ht="12.75">
      <c r="A982" s="102" t="s">
        <v>2032</v>
      </c>
      <c r="B982" s="103" t="s">
        <v>2033</v>
      </c>
    </row>
    <row r="983" spans="1:2" ht="12.75">
      <c r="A983" s="102" t="s">
        <v>2034</v>
      </c>
      <c r="B983" s="103" t="s">
        <v>2035</v>
      </c>
    </row>
    <row r="984" spans="1:2" ht="12.75">
      <c r="A984" s="102" t="s">
        <v>2036</v>
      </c>
      <c r="B984" s="103" t="s">
        <v>2037</v>
      </c>
    </row>
    <row r="985" spans="1:2" ht="12.75">
      <c r="A985" s="102" t="s">
        <v>2038</v>
      </c>
      <c r="B985" s="103" t="s">
        <v>2039</v>
      </c>
    </row>
    <row r="986" spans="1:2" ht="12.75">
      <c r="A986" s="102" t="s">
        <v>2040</v>
      </c>
      <c r="B986" s="103" t="s">
        <v>2041</v>
      </c>
    </row>
    <row r="987" spans="1:2" ht="12.75">
      <c r="A987" s="102" t="s">
        <v>2042</v>
      </c>
      <c r="B987" s="103" t="s">
        <v>2043</v>
      </c>
    </row>
    <row r="988" spans="1:2" ht="12.75">
      <c r="A988" s="102" t="s">
        <v>2044</v>
      </c>
      <c r="B988" s="103" t="s">
        <v>2045</v>
      </c>
    </row>
    <row r="989" spans="1:2" ht="12.75">
      <c r="A989" s="102" t="s">
        <v>2046</v>
      </c>
      <c r="B989" s="103" t="s">
        <v>2047</v>
      </c>
    </row>
    <row r="990" spans="1:2" ht="12.75">
      <c r="A990" s="102" t="s">
        <v>2048</v>
      </c>
      <c r="B990" s="103" t="s">
        <v>2049</v>
      </c>
    </row>
    <row r="991" spans="1:2" ht="12.75">
      <c r="A991" s="102" t="s">
        <v>2050</v>
      </c>
      <c r="B991" s="103" t="s">
        <v>2051</v>
      </c>
    </row>
    <row r="992" spans="1:2" ht="12.75">
      <c r="A992" s="102" t="s">
        <v>2052</v>
      </c>
      <c r="B992" s="103" t="s">
        <v>2053</v>
      </c>
    </row>
    <row r="993" spans="1:2" ht="12.75">
      <c r="A993" s="102" t="s">
        <v>2054</v>
      </c>
      <c r="B993" s="103" t="s">
        <v>2055</v>
      </c>
    </row>
    <row r="994" spans="1:2" ht="12.75">
      <c r="A994" s="102" t="s">
        <v>2056</v>
      </c>
      <c r="B994" s="103" t="s">
        <v>2057</v>
      </c>
    </row>
    <row r="995" spans="1:2" ht="12.75">
      <c r="A995" s="102" t="s">
        <v>2058</v>
      </c>
      <c r="B995" s="103" t="s">
        <v>2059</v>
      </c>
    </row>
    <row r="996" spans="1:2" ht="12.75">
      <c r="A996" s="102" t="s">
        <v>2060</v>
      </c>
      <c r="B996" s="103" t="s">
        <v>2402</v>
      </c>
    </row>
    <row r="997" spans="1:2" ht="12.75">
      <c r="A997" s="102" t="s">
        <v>2061</v>
      </c>
      <c r="B997" s="103" t="s">
        <v>2062</v>
      </c>
    </row>
    <row r="998" spans="1:2" ht="12.75">
      <c r="A998" s="102" t="s">
        <v>2063</v>
      </c>
      <c r="B998" s="103" t="s">
        <v>2064</v>
      </c>
    </row>
    <row r="999" spans="1:2" ht="12.75">
      <c r="A999" s="102" t="s">
        <v>2065</v>
      </c>
      <c r="B999" s="103" t="s">
        <v>2066</v>
      </c>
    </row>
    <row r="1000" spans="1:2" ht="12.75">
      <c r="A1000" s="102" t="s">
        <v>2067</v>
      </c>
      <c r="B1000" s="103" t="s">
        <v>2068</v>
      </c>
    </row>
    <row r="1001" spans="1:2" ht="12.75">
      <c r="A1001" s="102" t="s">
        <v>2069</v>
      </c>
      <c r="B1001" s="103" t="s">
        <v>2070</v>
      </c>
    </row>
    <row r="1002" spans="1:2" ht="12.75">
      <c r="A1002" s="102" t="s">
        <v>2071</v>
      </c>
      <c r="B1002" s="103" t="s">
        <v>2072</v>
      </c>
    </row>
    <row r="1003" spans="1:2" ht="12.75">
      <c r="A1003" s="102" t="s">
        <v>2073</v>
      </c>
      <c r="B1003" s="103" t="s">
        <v>2074</v>
      </c>
    </row>
    <row r="1004" spans="1:2" ht="12.75">
      <c r="A1004" s="102" t="s">
        <v>2075</v>
      </c>
      <c r="B1004" s="103" t="s">
        <v>2076</v>
      </c>
    </row>
    <row r="1005" spans="1:2" ht="12.75">
      <c r="A1005" s="102" t="s">
        <v>2077</v>
      </c>
      <c r="B1005" s="103" t="s">
        <v>2078</v>
      </c>
    </row>
    <row r="1006" spans="1:2" ht="12.75">
      <c r="A1006" s="102" t="s">
        <v>2079</v>
      </c>
      <c r="B1006" s="103" t="s">
        <v>2080</v>
      </c>
    </row>
    <row r="1007" spans="1:2" ht="12.75">
      <c r="A1007" s="102" t="s">
        <v>2081</v>
      </c>
      <c r="B1007" s="103" t="s">
        <v>2082</v>
      </c>
    </row>
    <row r="1008" spans="1:2" ht="12.75">
      <c r="A1008" s="102" t="s">
        <v>2083</v>
      </c>
      <c r="B1008" s="103" t="s">
        <v>2084</v>
      </c>
    </row>
    <row r="1009" spans="1:2" ht="12.75">
      <c r="A1009" s="102" t="s">
        <v>2085</v>
      </c>
      <c r="B1009" s="103" t="s">
        <v>2086</v>
      </c>
    </row>
    <row r="1010" spans="1:2" ht="12.75">
      <c r="A1010" s="102" t="s">
        <v>2087</v>
      </c>
      <c r="B1010" s="103" t="s">
        <v>2088</v>
      </c>
    </row>
    <row r="1011" spans="1:2" ht="12.75">
      <c r="A1011" s="102" t="s">
        <v>2089</v>
      </c>
      <c r="B1011" s="103" t="s">
        <v>2100</v>
      </c>
    </row>
    <row r="1012" spans="1:2" ht="12.75">
      <c r="A1012" s="102" t="s">
        <v>2101</v>
      </c>
      <c r="B1012" s="103" t="s">
        <v>2102</v>
      </c>
    </row>
    <row r="1013" spans="1:2" ht="12.75">
      <c r="A1013" s="102" t="s">
        <v>2103</v>
      </c>
      <c r="B1013" s="103" t="s">
        <v>2104</v>
      </c>
    </row>
    <row r="1014" spans="1:2" ht="12.75">
      <c r="A1014" s="102" t="s">
        <v>2105</v>
      </c>
      <c r="B1014" s="103" t="s">
        <v>2106</v>
      </c>
    </row>
    <row r="1015" spans="1:2" ht="12.75">
      <c r="A1015" s="102" t="s">
        <v>2107</v>
      </c>
      <c r="B1015" s="103" t="s">
        <v>2108</v>
      </c>
    </row>
    <row r="1016" spans="1:2" ht="12.75">
      <c r="A1016" s="102" t="s">
        <v>2109</v>
      </c>
      <c r="B1016" s="103" t="s">
        <v>2110</v>
      </c>
    </row>
    <row r="1017" spans="1:2" ht="12.75">
      <c r="A1017" s="102" t="s">
        <v>2111</v>
      </c>
      <c r="B1017" s="103" t="s">
        <v>2112</v>
      </c>
    </row>
    <row r="1018" spans="1:2" ht="12.75">
      <c r="A1018" s="102" t="s">
        <v>2113</v>
      </c>
      <c r="B1018" s="103" t="s">
        <v>2114</v>
      </c>
    </row>
    <row r="1019" spans="1:2" ht="12.75">
      <c r="A1019" s="102" t="s">
        <v>2115</v>
      </c>
      <c r="B1019" s="103" t="s">
        <v>2116</v>
      </c>
    </row>
    <row r="1020" spans="1:2" ht="12.75">
      <c r="A1020" s="102" t="s">
        <v>2117</v>
      </c>
      <c r="B1020" s="103" t="s">
        <v>2118</v>
      </c>
    </row>
    <row r="1021" spans="1:2" ht="12.75">
      <c r="A1021" s="102" t="s">
        <v>2119</v>
      </c>
      <c r="B1021" s="103" t="s">
        <v>2120</v>
      </c>
    </row>
    <row r="1022" spans="1:2" ht="12.75">
      <c r="A1022" s="102" t="s">
        <v>2121</v>
      </c>
      <c r="B1022" s="103" t="s">
        <v>2122</v>
      </c>
    </row>
    <row r="1023" spans="1:2" ht="12.75">
      <c r="A1023" s="102" t="s">
        <v>2123</v>
      </c>
      <c r="B1023" s="103" t="s">
        <v>2124</v>
      </c>
    </row>
    <row r="1024" spans="1:2" ht="12.75">
      <c r="A1024" s="102" t="s">
        <v>2125</v>
      </c>
      <c r="B1024" s="103" t="s">
        <v>2126</v>
      </c>
    </row>
    <row r="1025" spans="1:2" ht="12.75">
      <c r="A1025" s="102" t="s">
        <v>2127</v>
      </c>
      <c r="B1025" s="103" t="s">
        <v>2128</v>
      </c>
    </row>
    <row r="1026" spans="1:2" ht="12.75">
      <c r="A1026" s="102" t="s">
        <v>2129</v>
      </c>
      <c r="B1026" s="103" t="s">
        <v>2130</v>
      </c>
    </row>
    <row r="1027" spans="1:2" ht="12.75">
      <c r="A1027" s="102" t="s">
        <v>2131</v>
      </c>
      <c r="B1027" s="103" t="s">
        <v>2133</v>
      </c>
    </row>
    <row r="1028" spans="1:2" ht="12.75">
      <c r="A1028" s="102" t="s">
        <v>2134</v>
      </c>
      <c r="B1028" s="103" t="s">
        <v>2135</v>
      </c>
    </row>
    <row r="1029" spans="1:2" ht="12.75">
      <c r="A1029" s="102" t="s">
        <v>2136</v>
      </c>
      <c r="B1029" s="103" t="s">
        <v>2137</v>
      </c>
    </row>
    <row r="1030" spans="1:2" ht="12.75">
      <c r="A1030" s="102" t="s">
        <v>2138</v>
      </c>
      <c r="B1030" s="103" t="s">
        <v>2139</v>
      </c>
    </row>
    <row r="1031" spans="1:2" ht="12.75">
      <c r="A1031" s="102" t="s">
        <v>2140</v>
      </c>
      <c r="B1031" s="103" t="s">
        <v>2141</v>
      </c>
    </row>
    <row r="1032" spans="1:2" ht="12.75">
      <c r="A1032" s="102" t="s">
        <v>2142</v>
      </c>
      <c r="B1032" s="103" t="s">
        <v>2143</v>
      </c>
    </row>
    <row r="1033" spans="1:2" ht="12.75">
      <c r="A1033" s="102" t="s">
        <v>2144</v>
      </c>
      <c r="B1033" s="103" t="s">
        <v>2145</v>
      </c>
    </row>
    <row r="1034" spans="1:2" ht="12.75">
      <c r="A1034" s="102" t="s">
        <v>2146</v>
      </c>
      <c r="B1034" s="103" t="s">
        <v>2147</v>
      </c>
    </row>
    <row r="1035" spans="1:2" ht="12.75">
      <c r="A1035" s="102" t="s">
        <v>2148</v>
      </c>
      <c r="B1035" s="103" t="s">
        <v>2149</v>
      </c>
    </row>
    <row r="1036" spans="1:2" ht="12.75">
      <c r="A1036" s="102" t="s">
        <v>2150</v>
      </c>
      <c r="B1036" s="103" t="s">
        <v>2151</v>
      </c>
    </row>
    <row r="1037" spans="1:2" ht="12.75">
      <c r="A1037" s="102" t="s">
        <v>2152</v>
      </c>
      <c r="B1037" s="103" t="s">
        <v>2153</v>
      </c>
    </row>
    <row r="1038" spans="1:2" ht="12.75">
      <c r="A1038" s="102" t="s">
        <v>2154</v>
      </c>
      <c r="B1038" s="103" t="s">
        <v>2155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Q10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4.421875" style="0" customWidth="1"/>
    <col min="2" max="2" width="17.7109375" style="0" customWidth="1"/>
    <col min="3" max="6" width="18.57421875" style="0" customWidth="1"/>
    <col min="7" max="7" width="15.28125" style="0" customWidth="1"/>
    <col min="8" max="8" width="13.7109375" style="211" customWidth="1"/>
    <col min="9" max="9" width="15.8515625" style="211" customWidth="1"/>
    <col min="10" max="10" width="16.28125" style="211" customWidth="1"/>
    <col min="11" max="11" width="14.140625" style="6" customWidth="1"/>
    <col min="12" max="12" width="14.7109375" style="6" customWidth="1"/>
  </cols>
  <sheetData>
    <row r="1" spans="1:12" s="252" customFormat="1" ht="17.25">
      <c r="A1" s="248" t="s">
        <v>917</v>
      </c>
      <c r="B1" s="249"/>
      <c r="C1" s="249"/>
      <c r="D1" s="249"/>
      <c r="E1" s="249"/>
      <c r="F1" s="249"/>
      <c r="G1" s="249"/>
      <c r="H1" s="250"/>
      <c r="I1" s="250"/>
      <c r="J1" s="250"/>
      <c r="K1" s="251"/>
      <c r="L1" s="251"/>
    </row>
    <row r="2" spans="1:12" s="65" customFormat="1" ht="12.75">
      <c r="A2" s="253" t="s">
        <v>1095</v>
      </c>
      <c r="B2" s="254"/>
      <c r="C2" s="254"/>
      <c r="D2" s="254"/>
      <c r="E2" s="254"/>
      <c r="F2" s="254"/>
      <c r="G2" s="254"/>
      <c r="H2" s="14"/>
      <c r="I2" s="14"/>
      <c r="J2" s="74"/>
      <c r="K2" s="41"/>
      <c r="L2" s="41"/>
    </row>
    <row r="3" spans="1:17" s="258" customFormat="1" ht="12.75">
      <c r="A3" s="255" t="s">
        <v>918</v>
      </c>
      <c r="B3" s="256"/>
      <c r="C3" s="256"/>
      <c r="D3" s="256"/>
      <c r="E3" s="256"/>
      <c r="F3" s="256"/>
      <c r="G3" s="256"/>
      <c r="H3" s="256"/>
      <c r="I3" s="256"/>
      <c r="J3" s="257"/>
      <c r="K3" s="256"/>
      <c r="L3" s="256"/>
      <c r="M3" s="256"/>
      <c r="N3" s="256"/>
      <c r="O3" s="256"/>
      <c r="P3" s="256"/>
      <c r="Q3" s="256"/>
    </row>
    <row r="4" spans="1:17" s="258" customFormat="1" ht="12.75">
      <c r="A4" s="255" t="s">
        <v>919</v>
      </c>
      <c r="B4" s="255"/>
      <c r="C4" s="255"/>
      <c r="D4" s="255"/>
      <c r="E4" s="255"/>
      <c r="F4" s="255"/>
      <c r="G4" s="255"/>
      <c r="H4" s="255"/>
      <c r="I4" s="255"/>
      <c r="J4" s="259"/>
      <c r="K4" s="255"/>
      <c r="L4" s="255"/>
      <c r="M4" s="255"/>
      <c r="N4" s="255"/>
      <c r="O4" s="255"/>
      <c r="P4" s="255"/>
      <c r="Q4" s="255"/>
    </row>
    <row r="5" spans="1:17" s="258" customFormat="1" ht="12.75">
      <c r="A5" s="255" t="s">
        <v>920</v>
      </c>
      <c r="B5" s="255"/>
      <c r="C5" s="255"/>
      <c r="D5" s="255"/>
      <c r="E5" s="255"/>
      <c r="F5" s="255"/>
      <c r="G5" s="255"/>
      <c r="H5" s="255"/>
      <c r="I5" s="255"/>
      <c r="J5" s="259"/>
      <c r="K5" s="255"/>
      <c r="L5" s="255"/>
      <c r="M5" s="255"/>
      <c r="N5" s="255"/>
      <c r="O5" s="255"/>
      <c r="P5" s="255"/>
      <c r="Q5" s="255"/>
    </row>
    <row r="6" spans="1:17" s="262" customFormat="1" ht="12.75">
      <c r="A6" s="255" t="s">
        <v>122</v>
      </c>
      <c r="B6" s="255"/>
      <c r="C6" s="255"/>
      <c r="D6" s="255"/>
      <c r="E6" s="255"/>
      <c r="F6" s="255"/>
      <c r="G6" s="255"/>
      <c r="H6" s="255"/>
      <c r="I6" s="255"/>
      <c r="J6" s="260"/>
      <c r="K6" s="261"/>
      <c r="L6" s="261"/>
      <c r="M6" s="261"/>
      <c r="N6" s="261"/>
      <c r="O6" s="261"/>
      <c r="P6" s="261"/>
      <c r="Q6" s="261"/>
    </row>
    <row r="7" spans="1:17" s="262" customFormat="1" ht="12.75">
      <c r="A7" s="255" t="s">
        <v>1097</v>
      </c>
      <c r="B7" s="255"/>
      <c r="C7" s="255"/>
      <c r="D7" s="255"/>
      <c r="E7" s="255"/>
      <c r="F7" s="255"/>
      <c r="G7" s="255"/>
      <c r="H7" s="255"/>
      <c r="I7" s="255"/>
      <c r="J7" s="260"/>
      <c r="K7" s="261"/>
      <c r="L7" s="261"/>
      <c r="M7" s="261"/>
      <c r="N7" s="261"/>
      <c r="O7" s="261"/>
      <c r="P7" s="261"/>
      <c r="Q7" s="261"/>
    </row>
    <row r="8" spans="1:17" s="262" customFormat="1" ht="12.75">
      <c r="A8" s="255" t="s">
        <v>10</v>
      </c>
      <c r="B8" s="255"/>
      <c r="C8" s="255"/>
      <c r="D8" s="255"/>
      <c r="E8" s="255"/>
      <c r="F8" s="255"/>
      <c r="G8" s="255"/>
      <c r="H8" s="255"/>
      <c r="I8" s="255"/>
      <c r="J8" s="260"/>
      <c r="K8" s="261"/>
      <c r="L8" s="261"/>
      <c r="M8" s="261"/>
      <c r="N8" s="261"/>
      <c r="O8" s="261"/>
      <c r="P8" s="261"/>
      <c r="Q8" s="261"/>
    </row>
    <row r="9" spans="1:17" s="262" customFormat="1" ht="12.75">
      <c r="A9" s="255" t="s">
        <v>921</v>
      </c>
      <c r="B9" s="255"/>
      <c r="C9" s="255"/>
      <c r="D9" s="255"/>
      <c r="E9" s="255"/>
      <c r="F9" s="255"/>
      <c r="G9" s="255"/>
      <c r="H9" s="255"/>
      <c r="I9" s="255"/>
      <c r="J9" s="259"/>
      <c r="K9" s="261"/>
      <c r="L9" s="261"/>
      <c r="M9" s="261"/>
      <c r="N9" s="261"/>
      <c r="O9" s="261"/>
      <c r="P9" s="261"/>
      <c r="Q9" s="261"/>
    </row>
    <row r="10" spans="1:12" s="65" customFormat="1" ht="12.75">
      <c r="A10" s="263" t="s">
        <v>11</v>
      </c>
      <c r="B10" s="264"/>
      <c r="C10" s="264"/>
      <c r="D10" s="264"/>
      <c r="E10" s="264"/>
      <c r="F10" s="264"/>
      <c r="G10" s="264"/>
      <c r="H10" s="265"/>
      <c r="I10" s="265"/>
      <c r="J10" s="74"/>
      <c r="K10" s="41"/>
      <c r="L10" s="41"/>
    </row>
    <row r="11" spans="1:12" s="65" customFormat="1" ht="12.75">
      <c r="A11" s="266" t="s">
        <v>123</v>
      </c>
      <c r="B11" s="267"/>
      <c r="C11" s="267"/>
      <c r="D11" s="267"/>
      <c r="E11" s="267"/>
      <c r="F11" s="267"/>
      <c r="G11" s="267"/>
      <c r="H11" s="265"/>
      <c r="I11" s="265"/>
      <c r="J11" s="14"/>
      <c r="K11" s="41"/>
      <c r="L11" s="41"/>
    </row>
    <row r="12" spans="1:12" s="262" customFormat="1" ht="12.75">
      <c r="A12" s="266" t="s">
        <v>124</v>
      </c>
      <c r="B12" s="268"/>
      <c r="C12" s="268"/>
      <c r="D12" s="268"/>
      <c r="E12" s="268"/>
      <c r="F12" s="268"/>
      <c r="G12" s="268"/>
      <c r="H12" s="269"/>
      <c r="I12" s="269"/>
      <c r="J12" s="269"/>
      <c r="K12" s="270"/>
      <c r="L12" s="270"/>
    </row>
    <row r="13" spans="1:12" s="262" customFormat="1" ht="12.75">
      <c r="A13" s="266" t="s">
        <v>12</v>
      </c>
      <c r="B13" s="268"/>
      <c r="C13" s="268"/>
      <c r="D13" s="268"/>
      <c r="E13" s="268"/>
      <c r="F13" s="268"/>
      <c r="G13" s="268"/>
      <c r="H13" s="269"/>
      <c r="I13" s="269"/>
      <c r="J13" s="269"/>
      <c r="K13" s="270"/>
      <c r="L13" s="270"/>
    </row>
    <row r="14" spans="1:12" s="65" customFormat="1" ht="12.75">
      <c r="A14" s="271" t="s">
        <v>1096</v>
      </c>
      <c r="B14" s="272"/>
      <c r="H14" s="14"/>
      <c r="I14" s="14"/>
      <c r="J14" s="14"/>
      <c r="K14" s="41"/>
      <c r="L14" s="41"/>
    </row>
    <row r="15" spans="1:12" s="47" customFormat="1" ht="15">
      <c r="A15" s="284"/>
      <c r="H15" s="241"/>
      <c r="I15" s="241"/>
      <c r="J15" s="241"/>
      <c r="K15" s="12"/>
      <c r="L15" s="12"/>
    </row>
    <row r="16" spans="1:12" s="47" customFormat="1" ht="15">
      <c r="A16" s="284"/>
      <c r="H16" s="241"/>
      <c r="I16" s="25"/>
      <c r="J16" s="241"/>
      <c r="K16" s="12"/>
      <c r="L16" s="12"/>
    </row>
    <row r="17" spans="3:13" s="47" customFormat="1" ht="12.75">
      <c r="C17" s="242"/>
      <c r="D17" s="242"/>
      <c r="E17" s="242"/>
      <c r="F17" s="242"/>
      <c r="G17" s="12"/>
      <c r="H17" s="241"/>
      <c r="I17" s="241"/>
      <c r="J17" s="241"/>
      <c r="K17" s="12"/>
      <c r="L17" s="12"/>
      <c r="M17" s="243"/>
    </row>
    <row r="18" spans="1:12" s="47" customFormat="1" ht="15">
      <c r="A18" s="284"/>
      <c r="C18" s="242"/>
      <c r="D18" s="242"/>
      <c r="E18" s="242"/>
      <c r="F18" s="247"/>
      <c r="G18" s="12"/>
      <c r="H18" s="241"/>
      <c r="I18" s="241"/>
      <c r="J18" s="241"/>
      <c r="K18" s="12"/>
      <c r="L18" s="12"/>
    </row>
    <row r="19" spans="1:13" s="47" customFormat="1" ht="15">
      <c r="A19" s="284"/>
      <c r="C19" s="242"/>
      <c r="D19" s="242"/>
      <c r="E19" s="242"/>
      <c r="F19" s="247"/>
      <c r="G19" s="12"/>
      <c r="H19" s="241"/>
      <c r="I19" s="241"/>
      <c r="J19" s="241"/>
      <c r="K19" s="12"/>
      <c r="L19" s="12"/>
      <c r="M19" s="244"/>
    </row>
    <row r="20" spans="3:12" s="47" customFormat="1" ht="12.75">
      <c r="C20" s="242"/>
      <c r="D20" s="242"/>
      <c r="E20" s="242"/>
      <c r="F20" s="242"/>
      <c r="G20" s="12"/>
      <c r="H20" s="241"/>
      <c r="I20" s="241"/>
      <c r="J20" s="241"/>
      <c r="K20" s="12"/>
      <c r="L20" s="12"/>
    </row>
    <row r="21" spans="3:13" s="47" customFormat="1" ht="12.75">
      <c r="C21" s="242"/>
      <c r="D21" s="242"/>
      <c r="E21" s="242"/>
      <c r="F21" s="242"/>
      <c r="G21" s="12"/>
      <c r="H21" s="241"/>
      <c r="I21" s="241"/>
      <c r="J21" s="241"/>
      <c r="K21" s="12"/>
      <c r="L21" s="12"/>
      <c r="M21" s="243"/>
    </row>
    <row r="22" spans="1:12" s="47" customFormat="1" ht="15">
      <c r="A22" s="284"/>
      <c r="C22" s="242"/>
      <c r="D22" s="242"/>
      <c r="E22" s="242"/>
      <c r="F22" s="242"/>
      <c r="G22" s="12"/>
      <c r="H22" s="241"/>
      <c r="I22" s="241"/>
      <c r="J22" s="241"/>
      <c r="K22" s="12"/>
      <c r="L22" s="12"/>
    </row>
    <row r="23" spans="3:13" s="47" customFormat="1" ht="12.75">
      <c r="C23" s="242"/>
      <c r="D23" s="242"/>
      <c r="E23" s="242"/>
      <c r="F23" s="242"/>
      <c r="G23" s="12"/>
      <c r="H23" s="241"/>
      <c r="I23" s="241"/>
      <c r="J23" s="241"/>
      <c r="K23" s="12"/>
      <c r="L23" s="12"/>
      <c r="M23" s="243"/>
    </row>
    <row r="24" spans="1:12" s="47" customFormat="1" ht="15">
      <c r="A24" s="284"/>
      <c r="C24" s="242"/>
      <c r="D24" s="242"/>
      <c r="E24" s="242"/>
      <c r="F24" s="242"/>
      <c r="G24" s="12"/>
      <c r="H24" s="241"/>
      <c r="I24" s="241"/>
      <c r="J24" s="241"/>
      <c r="K24" s="12"/>
      <c r="L24" s="12"/>
    </row>
    <row r="25" spans="3:13" s="47" customFormat="1" ht="12.75">
      <c r="C25" s="242"/>
      <c r="D25" s="242"/>
      <c r="E25" s="242"/>
      <c r="F25" s="242"/>
      <c r="G25" s="12"/>
      <c r="H25" s="241"/>
      <c r="I25" s="241"/>
      <c r="J25" s="241"/>
      <c r="K25" s="12"/>
      <c r="L25" s="12"/>
      <c r="M25" s="243"/>
    </row>
    <row r="26" spans="1:12" s="47" customFormat="1" ht="15">
      <c r="A26" s="284"/>
      <c r="C26" s="242"/>
      <c r="D26" s="242"/>
      <c r="E26" s="242"/>
      <c r="F26" s="242"/>
      <c r="G26" s="12"/>
      <c r="H26" s="241"/>
      <c r="I26" s="241"/>
      <c r="J26" s="241"/>
      <c r="K26" s="12"/>
      <c r="L26" s="12"/>
    </row>
    <row r="27" spans="3:13" s="47" customFormat="1" ht="12.75">
      <c r="C27" s="242"/>
      <c r="D27" s="242"/>
      <c r="E27" s="242"/>
      <c r="F27" s="242"/>
      <c r="G27" s="12"/>
      <c r="H27" s="241"/>
      <c r="I27" s="241"/>
      <c r="J27" s="241"/>
      <c r="K27" s="12"/>
      <c r="L27" s="12"/>
      <c r="M27" s="244"/>
    </row>
    <row r="28" spans="1:12" s="47" customFormat="1" ht="15">
      <c r="A28" s="284"/>
      <c r="C28" s="242"/>
      <c r="D28" s="242"/>
      <c r="E28" s="242"/>
      <c r="F28" s="242"/>
      <c r="G28" s="12"/>
      <c r="H28" s="241"/>
      <c r="I28" s="241"/>
      <c r="J28" s="241"/>
      <c r="K28" s="12"/>
      <c r="L28" s="12"/>
    </row>
    <row r="29" spans="3:13" s="47" customFormat="1" ht="12.75">
      <c r="C29" s="242"/>
      <c r="D29" s="242"/>
      <c r="E29" s="242"/>
      <c r="F29" s="242"/>
      <c r="G29" s="12"/>
      <c r="H29" s="241"/>
      <c r="I29" s="241"/>
      <c r="J29" s="241"/>
      <c r="K29" s="12"/>
      <c r="L29" s="12"/>
      <c r="M29" s="243"/>
    </row>
    <row r="30" spans="1:12" s="47" customFormat="1" ht="15">
      <c r="A30" s="284"/>
      <c r="C30" s="242"/>
      <c r="D30" s="242"/>
      <c r="E30" s="242"/>
      <c r="F30" s="242"/>
      <c r="G30" s="12"/>
      <c r="H30" s="241"/>
      <c r="I30" s="241"/>
      <c r="J30" s="241"/>
      <c r="K30" s="12"/>
      <c r="L30" s="12"/>
    </row>
    <row r="31" spans="3:13" s="47" customFormat="1" ht="12.75">
      <c r="C31" s="242"/>
      <c r="D31" s="242"/>
      <c r="E31" s="242"/>
      <c r="F31" s="242"/>
      <c r="G31" s="12"/>
      <c r="H31" s="241"/>
      <c r="I31" s="241"/>
      <c r="J31" s="241"/>
      <c r="K31" s="12"/>
      <c r="L31" s="12"/>
      <c r="M31" s="244"/>
    </row>
    <row r="32" spans="1:12" s="47" customFormat="1" ht="15">
      <c r="A32" s="284"/>
      <c r="C32" s="242"/>
      <c r="D32" s="242"/>
      <c r="E32" s="242"/>
      <c r="F32" s="242"/>
      <c r="G32" s="12"/>
      <c r="H32" s="241"/>
      <c r="I32" s="241"/>
      <c r="J32" s="241"/>
      <c r="K32" s="12"/>
      <c r="L32" s="12"/>
    </row>
    <row r="33" spans="3:13" s="47" customFormat="1" ht="12.75">
      <c r="C33" s="242"/>
      <c r="D33" s="242"/>
      <c r="E33" s="242"/>
      <c r="F33" s="242"/>
      <c r="G33" s="12"/>
      <c r="H33" s="241"/>
      <c r="I33" s="241"/>
      <c r="J33" s="241"/>
      <c r="K33" s="12"/>
      <c r="L33" s="12"/>
      <c r="M33" s="243"/>
    </row>
    <row r="34" spans="1:12" s="47" customFormat="1" ht="15">
      <c r="A34" s="284"/>
      <c r="C34" s="242"/>
      <c r="D34" s="242"/>
      <c r="E34" s="242"/>
      <c r="F34" s="242"/>
      <c r="G34" s="12"/>
      <c r="H34" s="241"/>
      <c r="I34" s="241"/>
      <c r="J34" s="241"/>
      <c r="K34" s="12"/>
      <c r="L34" s="12"/>
    </row>
    <row r="35" spans="3:13" s="47" customFormat="1" ht="12.75">
      <c r="C35" s="242"/>
      <c r="D35" s="242"/>
      <c r="E35" s="242"/>
      <c r="F35" s="242"/>
      <c r="G35" s="12"/>
      <c r="H35" s="241"/>
      <c r="I35" s="241"/>
      <c r="J35" s="241"/>
      <c r="K35" s="12"/>
      <c r="L35" s="12"/>
      <c r="M35" s="244"/>
    </row>
    <row r="36" spans="1:12" s="47" customFormat="1" ht="15">
      <c r="A36" s="284"/>
      <c r="C36" s="242"/>
      <c r="D36" s="242"/>
      <c r="E36" s="242"/>
      <c r="F36" s="242"/>
      <c r="G36" s="12"/>
      <c r="H36" s="241"/>
      <c r="I36" s="241"/>
      <c r="J36" s="241"/>
      <c r="K36" s="12"/>
      <c r="L36" s="12"/>
    </row>
    <row r="37" spans="3:13" s="47" customFormat="1" ht="12.75">
      <c r="C37" s="242"/>
      <c r="D37" s="242"/>
      <c r="E37" s="242"/>
      <c r="F37" s="242"/>
      <c r="G37" s="12"/>
      <c r="H37" s="241"/>
      <c r="I37" s="241"/>
      <c r="J37" s="241"/>
      <c r="K37" s="12"/>
      <c r="L37" s="12"/>
      <c r="M37" s="243"/>
    </row>
    <row r="38" spans="1:12" s="47" customFormat="1" ht="15">
      <c r="A38" s="284"/>
      <c r="C38" s="242"/>
      <c r="D38" s="242"/>
      <c r="E38" s="242"/>
      <c r="F38" s="242"/>
      <c r="G38" s="242"/>
      <c r="H38" s="241"/>
      <c r="I38" s="241"/>
      <c r="J38" s="241"/>
      <c r="K38" s="12"/>
      <c r="L38" s="12"/>
    </row>
    <row r="39" spans="3:13" s="47" customFormat="1" ht="12.75">
      <c r="C39" s="242"/>
      <c r="D39" s="242"/>
      <c r="E39" s="242"/>
      <c r="F39" s="242"/>
      <c r="G39" s="242"/>
      <c r="H39" s="241"/>
      <c r="I39" s="241"/>
      <c r="J39" s="241"/>
      <c r="K39" s="12"/>
      <c r="L39" s="12"/>
      <c r="M39" s="244"/>
    </row>
    <row r="40" spans="1:12" s="47" customFormat="1" ht="15">
      <c r="A40" s="284"/>
      <c r="C40" s="242"/>
      <c r="D40" s="242"/>
      <c r="E40" s="242"/>
      <c r="F40" s="242"/>
      <c r="G40" s="242"/>
      <c r="H40" s="241"/>
      <c r="I40" s="241"/>
      <c r="J40" s="241"/>
      <c r="K40" s="12"/>
      <c r="L40" s="12"/>
    </row>
    <row r="41" spans="3:13" s="47" customFormat="1" ht="12.75">
      <c r="C41" s="242"/>
      <c r="D41" s="242"/>
      <c r="E41" s="242"/>
      <c r="F41" s="242"/>
      <c r="G41" s="242"/>
      <c r="H41" s="241"/>
      <c r="I41" s="241"/>
      <c r="J41" s="241"/>
      <c r="K41" s="12"/>
      <c r="L41" s="12"/>
      <c r="M41" s="243"/>
    </row>
    <row r="42" spans="1:12" s="47" customFormat="1" ht="15">
      <c r="A42" s="284"/>
      <c r="C42" s="242"/>
      <c r="D42" s="242"/>
      <c r="E42" s="242"/>
      <c r="F42" s="242"/>
      <c r="G42" s="242"/>
      <c r="H42" s="241"/>
      <c r="I42" s="241"/>
      <c r="J42" s="241"/>
      <c r="K42" s="12"/>
      <c r="L42" s="12"/>
    </row>
    <row r="43" spans="3:13" s="47" customFormat="1" ht="12.75">
      <c r="C43" s="242"/>
      <c r="D43" s="242"/>
      <c r="E43" s="242"/>
      <c r="F43" s="242"/>
      <c r="G43" s="242"/>
      <c r="H43" s="241"/>
      <c r="I43" s="241"/>
      <c r="J43" s="241"/>
      <c r="K43" s="12"/>
      <c r="L43" s="12"/>
      <c r="M43" s="243"/>
    </row>
    <row r="44" spans="1:12" s="47" customFormat="1" ht="15">
      <c r="A44" s="284"/>
      <c r="C44" s="242"/>
      <c r="D44" s="242"/>
      <c r="E44" s="242"/>
      <c r="F44" s="242"/>
      <c r="G44" s="242"/>
      <c r="H44" s="241"/>
      <c r="I44" s="241"/>
      <c r="J44" s="241"/>
      <c r="K44" s="12"/>
      <c r="L44" s="12"/>
    </row>
    <row r="45" spans="4:12" s="47" customFormat="1" ht="12.75">
      <c r="D45" s="242"/>
      <c r="E45" s="242"/>
      <c r="F45" s="242"/>
      <c r="H45" s="241"/>
      <c r="I45" s="241"/>
      <c r="J45" s="241"/>
      <c r="K45" s="12"/>
      <c r="L45" s="12"/>
    </row>
    <row r="46" spans="1:12" s="47" customFormat="1" ht="15">
      <c r="A46" s="284"/>
      <c r="C46" s="242"/>
      <c r="D46" s="242"/>
      <c r="E46" s="242"/>
      <c r="F46" s="242"/>
      <c r="G46" s="242"/>
      <c r="H46" s="241"/>
      <c r="I46" s="241"/>
      <c r="J46" s="241"/>
      <c r="K46" s="12"/>
      <c r="L46" s="12"/>
    </row>
    <row r="47" spans="4:12" s="47" customFormat="1" ht="12.75">
      <c r="D47" s="242"/>
      <c r="E47" s="242"/>
      <c r="F47" s="242"/>
      <c r="H47" s="241"/>
      <c r="I47" s="241"/>
      <c r="J47" s="241"/>
      <c r="K47" s="12"/>
      <c r="L47" s="12"/>
    </row>
    <row r="48" spans="1:12" s="47" customFormat="1" ht="15">
      <c r="A48" s="284"/>
      <c r="C48" s="242"/>
      <c r="D48" s="242"/>
      <c r="E48" s="242"/>
      <c r="F48" s="242"/>
      <c r="G48" s="242"/>
      <c r="H48" s="241"/>
      <c r="I48" s="241"/>
      <c r="J48" s="241"/>
      <c r="K48" s="12"/>
      <c r="L48" s="12"/>
    </row>
    <row r="49" spans="4:12" s="47" customFormat="1" ht="12.75">
      <c r="D49" s="242"/>
      <c r="E49" s="242"/>
      <c r="F49" s="242"/>
      <c r="H49" s="241"/>
      <c r="I49" s="241"/>
      <c r="J49" s="241"/>
      <c r="K49" s="12"/>
      <c r="L49" s="12"/>
    </row>
    <row r="50" spans="1:12" s="47" customFormat="1" ht="15">
      <c r="A50" s="284"/>
      <c r="C50" s="242"/>
      <c r="D50" s="242"/>
      <c r="E50" s="242"/>
      <c r="F50" s="242"/>
      <c r="G50" s="242"/>
      <c r="H50" s="241"/>
      <c r="I50" s="241"/>
      <c r="J50" s="241"/>
      <c r="K50" s="12"/>
      <c r="L50" s="12"/>
    </row>
    <row r="51" spans="4:12" s="47" customFormat="1" ht="12.75">
      <c r="D51" s="242"/>
      <c r="E51" s="242"/>
      <c r="F51" s="242"/>
      <c r="H51" s="241"/>
      <c r="I51" s="241"/>
      <c r="J51" s="241"/>
      <c r="K51" s="12"/>
      <c r="L51" s="12"/>
    </row>
    <row r="52" spans="1:12" s="47" customFormat="1" ht="15">
      <c r="A52" s="284"/>
      <c r="C52" s="242"/>
      <c r="D52" s="242"/>
      <c r="E52" s="242"/>
      <c r="F52" s="242"/>
      <c r="G52" s="242"/>
      <c r="H52" s="241"/>
      <c r="I52" s="241"/>
      <c r="J52" s="241"/>
      <c r="K52" s="12"/>
      <c r="L52" s="12"/>
    </row>
    <row r="53" spans="4:12" s="47" customFormat="1" ht="12.75">
      <c r="D53" s="242"/>
      <c r="E53" s="242"/>
      <c r="F53" s="242"/>
      <c r="H53" s="241"/>
      <c r="I53" s="241"/>
      <c r="J53" s="241"/>
      <c r="K53" s="12"/>
      <c r="L53" s="12"/>
    </row>
    <row r="54" spans="1:12" s="47" customFormat="1" ht="15">
      <c r="A54" s="284"/>
      <c r="C54" s="242"/>
      <c r="D54" s="242"/>
      <c r="E54" s="242"/>
      <c r="F54" s="242"/>
      <c r="G54" s="242"/>
      <c r="H54" s="241"/>
      <c r="I54" s="241"/>
      <c r="J54" s="241"/>
      <c r="K54" s="12"/>
      <c r="L54" s="12"/>
    </row>
    <row r="55" spans="4:12" s="47" customFormat="1" ht="12.75">
      <c r="D55" s="242"/>
      <c r="E55" s="242"/>
      <c r="F55" s="242"/>
      <c r="H55" s="241"/>
      <c r="I55" s="241"/>
      <c r="J55" s="241"/>
      <c r="K55" s="12"/>
      <c r="L55" s="12"/>
    </row>
    <row r="56" spans="1:12" s="47" customFormat="1" ht="15">
      <c r="A56" s="284"/>
      <c r="C56" s="242"/>
      <c r="D56" s="242"/>
      <c r="E56" s="242"/>
      <c r="F56" s="242"/>
      <c r="G56" s="242"/>
      <c r="H56" s="241"/>
      <c r="I56" s="241"/>
      <c r="J56" s="241"/>
      <c r="K56" s="12"/>
      <c r="L56" s="12"/>
    </row>
    <row r="57" spans="4:12" s="47" customFormat="1" ht="12.75">
      <c r="D57" s="242"/>
      <c r="E57" s="242"/>
      <c r="F57" s="242"/>
      <c r="H57" s="241"/>
      <c r="I57" s="241"/>
      <c r="J57" s="241"/>
      <c r="K57" s="12"/>
      <c r="L57" s="12"/>
    </row>
    <row r="58" spans="1:12" s="47" customFormat="1" ht="15">
      <c r="A58" s="284"/>
      <c r="C58" s="242"/>
      <c r="D58" s="242"/>
      <c r="E58" s="242"/>
      <c r="F58" s="242"/>
      <c r="G58" s="242"/>
      <c r="H58" s="241"/>
      <c r="I58" s="241"/>
      <c r="J58" s="241"/>
      <c r="K58" s="12"/>
      <c r="L58" s="12"/>
    </row>
    <row r="59" spans="4:12" s="47" customFormat="1" ht="12.75">
      <c r="D59" s="242"/>
      <c r="E59" s="242"/>
      <c r="F59" s="242"/>
      <c r="H59" s="241"/>
      <c r="I59" s="241"/>
      <c r="J59" s="241"/>
      <c r="K59" s="12"/>
      <c r="L59" s="12"/>
    </row>
    <row r="60" spans="1:12" s="47" customFormat="1" ht="15">
      <c r="A60" s="284"/>
      <c r="C60" s="242"/>
      <c r="D60" s="242"/>
      <c r="E60" s="242"/>
      <c r="F60" s="242"/>
      <c r="G60" s="242"/>
      <c r="H60" s="241"/>
      <c r="I60" s="241"/>
      <c r="J60" s="241"/>
      <c r="K60" s="12"/>
      <c r="L60" s="12"/>
    </row>
    <row r="61" spans="4:12" s="47" customFormat="1" ht="12.75">
      <c r="D61" s="242"/>
      <c r="E61" s="242"/>
      <c r="F61" s="242"/>
      <c r="H61" s="241"/>
      <c r="I61" s="241"/>
      <c r="J61" s="241"/>
      <c r="K61" s="12"/>
      <c r="L61" s="12"/>
    </row>
    <row r="62" spans="1:12" s="47" customFormat="1" ht="15">
      <c r="A62" s="284"/>
      <c r="C62" s="242"/>
      <c r="D62" s="242"/>
      <c r="E62" s="242"/>
      <c r="F62" s="242"/>
      <c r="G62" s="242"/>
      <c r="H62" s="241"/>
      <c r="I62" s="241"/>
      <c r="J62" s="241"/>
      <c r="K62" s="12"/>
      <c r="L62" s="12"/>
    </row>
    <row r="63" spans="1:12" s="47" customFormat="1" ht="12.75">
      <c r="A63"/>
      <c r="E63" s="242"/>
      <c r="F63" s="242"/>
      <c r="H63" s="241"/>
      <c r="I63" s="241"/>
      <c r="J63" s="241"/>
      <c r="K63" s="12"/>
      <c r="L63" s="12"/>
    </row>
    <row r="64" spans="1:12" s="47" customFormat="1" ht="12.75">
      <c r="A64"/>
      <c r="C64" s="242"/>
      <c r="D64" s="242"/>
      <c r="E64" s="242"/>
      <c r="F64" s="242"/>
      <c r="H64" s="241"/>
      <c r="I64" s="241"/>
      <c r="J64" s="241"/>
      <c r="K64" s="12"/>
      <c r="L64" s="12"/>
    </row>
    <row r="65" spans="1:12" s="47" customFormat="1" ht="15">
      <c r="A65" s="199"/>
      <c r="E65" s="242"/>
      <c r="F65" s="242"/>
      <c r="H65" s="241"/>
      <c r="I65" s="241"/>
      <c r="J65" s="241"/>
      <c r="K65" s="12"/>
      <c r="L65" s="12"/>
    </row>
    <row r="66" spans="1:12" s="47" customFormat="1" ht="15">
      <c r="A66" s="199"/>
      <c r="C66" s="242"/>
      <c r="D66" s="242"/>
      <c r="E66" s="242"/>
      <c r="F66" s="242"/>
      <c r="G66" s="242"/>
      <c r="H66" s="241"/>
      <c r="I66" s="241"/>
      <c r="J66" s="241"/>
      <c r="K66" s="12"/>
      <c r="L66" s="12"/>
    </row>
    <row r="67" spans="1:12" s="47" customFormat="1" ht="12.75">
      <c r="A67"/>
      <c r="E67" s="242"/>
      <c r="F67" s="242"/>
      <c r="H67" s="241"/>
      <c r="I67" s="241"/>
      <c r="J67" s="241"/>
      <c r="K67" s="12"/>
      <c r="L67" s="12"/>
    </row>
    <row r="68" spans="1:12" s="47" customFormat="1" ht="15">
      <c r="A68" s="199"/>
      <c r="C68" s="242"/>
      <c r="D68" s="242"/>
      <c r="E68" s="242"/>
      <c r="F68" s="242"/>
      <c r="H68" s="241"/>
      <c r="I68" s="241"/>
      <c r="J68" s="241"/>
      <c r="K68" s="12"/>
      <c r="L68" s="12"/>
    </row>
    <row r="69" spans="1:12" s="47" customFormat="1" ht="12.75">
      <c r="A69"/>
      <c r="E69" s="242"/>
      <c r="F69" s="242"/>
      <c r="H69" s="241"/>
      <c r="I69" s="241"/>
      <c r="J69" s="241"/>
      <c r="K69" s="12"/>
      <c r="L69" s="12"/>
    </row>
    <row r="70" spans="1:12" s="47" customFormat="1" ht="15">
      <c r="A70" s="199"/>
      <c r="C70" s="242"/>
      <c r="D70" s="242"/>
      <c r="E70" s="242"/>
      <c r="F70" s="242"/>
      <c r="H70" s="241"/>
      <c r="I70" s="241"/>
      <c r="J70" s="241"/>
      <c r="K70" s="12"/>
      <c r="L70" s="12"/>
    </row>
    <row r="71" spans="1:12" s="47" customFormat="1" ht="12.75">
      <c r="A71"/>
      <c r="E71" s="242"/>
      <c r="F71" s="242"/>
      <c r="H71" s="241"/>
      <c r="I71" s="241"/>
      <c r="J71" s="241"/>
      <c r="K71" s="12"/>
      <c r="L71" s="12"/>
    </row>
    <row r="72" spans="1:12" s="47" customFormat="1" ht="15">
      <c r="A72" s="199"/>
      <c r="C72" s="242"/>
      <c r="D72" s="242"/>
      <c r="E72" s="242"/>
      <c r="F72" s="242"/>
      <c r="G72" s="242"/>
      <c r="H72" s="241"/>
      <c r="I72" s="241"/>
      <c r="J72" s="241"/>
      <c r="K72" s="12"/>
      <c r="L72" s="12"/>
    </row>
    <row r="73" spans="1:12" s="47" customFormat="1" ht="15">
      <c r="A73" s="199"/>
      <c r="C73" s="242"/>
      <c r="D73" s="242"/>
      <c r="E73" s="242"/>
      <c r="F73" s="242"/>
      <c r="G73" s="242"/>
      <c r="H73" s="241"/>
      <c r="I73" s="241"/>
      <c r="J73" s="241"/>
      <c r="K73" s="12"/>
      <c r="L73" s="12"/>
    </row>
    <row r="74" spans="1:12" s="47" customFormat="1" ht="12.75">
      <c r="A74"/>
      <c r="E74" s="242"/>
      <c r="F74" s="242"/>
      <c r="H74" s="241"/>
      <c r="I74" s="241"/>
      <c r="J74" s="241"/>
      <c r="K74" s="12"/>
      <c r="L74" s="12"/>
    </row>
    <row r="75" spans="1:12" s="47" customFormat="1" ht="15">
      <c r="A75" s="199"/>
      <c r="C75" s="242"/>
      <c r="D75" s="242"/>
      <c r="E75" s="242"/>
      <c r="F75" s="242"/>
      <c r="G75" s="242"/>
      <c r="H75" s="241"/>
      <c r="I75" s="241"/>
      <c r="J75" s="241"/>
      <c r="K75" s="12"/>
      <c r="L75" s="12"/>
    </row>
    <row r="76" spans="1:12" s="47" customFormat="1" ht="12.75">
      <c r="A76"/>
      <c r="E76" s="242"/>
      <c r="F76" s="242"/>
      <c r="H76" s="241"/>
      <c r="I76" s="241"/>
      <c r="J76" s="241"/>
      <c r="K76" s="12"/>
      <c r="L76" s="12"/>
    </row>
    <row r="77" spans="1:12" s="47" customFormat="1" ht="15">
      <c r="A77" s="199"/>
      <c r="C77" s="242"/>
      <c r="D77" s="242"/>
      <c r="E77" s="242"/>
      <c r="F77" s="242"/>
      <c r="G77" s="242"/>
      <c r="H77" s="241"/>
      <c r="I77" s="241"/>
      <c r="J77" s="241"/>
      <c r="K77" s="12"/>
      <c r="L77" s="12"/>
    </row>
    <row r="78" spans="1:12" s="47" customFormat="1" ht="12.75">
      <c r="A78"/>
      <c r="E78" s="242"/>
      <c r="F78" s="242"/>
      <c r="H78" s="241"/>
      <c r="I78" s="241"/>
      <c r="J78" s="241"/>
      <c r="K78" s="12"/>
      <c r="L78" s="12"/>
    </row>
    <row r="79" spans="1:12" s="47" customFormat="1" ht="15">
      <c r="A79" s="199"/>
      <c r="C79" s="242"/>
      <c r="D79" s="242"/>
      <c r="E79" s="242"/>
      <c r="F79" s="242"/>
      <c r="G79" s="242"/>
      <c r="H79" s="241"/>
      <c r="I79" s="241"/>
      <c r="J79" s="241"/>
      <c r="K79" s="12"/>
      <c r="L79" s="12"/>
    </row>
    <row r="80" spans="1:12" s="47" customFormat="1" ht="12.75">
      <c r="A80"/>
      <c r="E80" s="242"/>
      <c r="F80" s="242"/>
      <c r="H80" s="241"/>
      <c r="I80" s="241"/>
      <c r="J80" s="241"/>
      <c r="K80" s="12"/>
      <c r="L80" s="12"/>
    </row>
    <row r="81" spans="1:12" s="47" customFormat="1" ht="15">
      <c r="A81" s="199"/>
      <c r="C81" s="242"/>
      <c r="D81" s="242"/>
      <c r="E81" s="242"/>
      <c r="F81" s="242"/>
      <c r="G81" s="242"/>
      <c r="H81" s="241"/>
      <c r="I81" s="241"/>
      <c r="J81" s="241"/>
      <c r="K81" s="12"/>
      <c r="L81" s="12"/>
    </row>
    <row r="82" spans="1:12" s="47" customFormat="1" ht="12.75">
      <c r="A82"/>
      <c r="E82" s="242"/>
      <c r="F82" s="242"/>
      <c r="H82" s="241"/>
      <c r="I82" s="241"/>
      <c r="J82" s="241"/>
      <c r="K82" s="12"/>
      <c r="L82" s="12"/>
    </row>
    <row r="83" spans="1:12" s="47" customFormat="1" ht="15">
      <c r="A83" s="199"/>
      <c r="C83" s="242"/>
      <c r="D83" s="242"/>
      <c r="E83" s="242"/>
      <c r="F83" s="242"/>
      <c r="G83" s="242"/>
      <c r="H83" s="241"/>
      <c r="I83" s="241"/>
      <c r="J83" s="241"/>
      <c r="K83" s="12"/>
      <c r="L83" s="12"/>
    </row>
    <row r="84" spans="1:12" s="47" customFormat="1" ht="12.75">
      <c r="A84"/>
      <c r="E84" s="242"/>
      <c r="F84" s="242"/>
      <c r="H84" s="241"/>
      <c r="I84" s="241"/>
      <c r="J84" s="241"/>
      <c r="K84" s="12"/>
      <c r="L84" s="12"/>
    </row>
    <row r="85" spans="1:12" s="47" customFormat="1" ht="15">
      <c r="A85" s="199"/>
      <c r="C85" s="242"/>
      <c r="D85" s="242"/>
      <c r="E85" s="242"/>
      <c r="F85" s="242"/>
      <c r="G85" s="242"/>
      <c r="H85" s="241"/>
      <c r="I85" s="241"/>
      <c r="J85" s="241"/>
      <c r="K85" s="12"/>
      <c r="L85" s="12"/>
    </row>
    <row r="86" spans="1:12" s="47" customFormat="1" ht="12.75">
      <c r="A86"/>
      <c r="E86" s="242"/>
      <c r="F86" s="242"/>
      <c r="H86" s="241"/>
      <c r="I86" s="241"/>
      <c r="J86" s="241"/>
      <c r="K86" s="12"/>
      <c r="L86" s="12"/>
    </row>
    <row r="87" spans="1:12" s="47" customFormat="1" ht="15">
      <c r="A87" s="199"/>
      <c r="C87" s="242"/>
      <c r="D87" s="242"/>
      <c r="E87" s="242"/>
      <c r="F87" s="242"/>
      <c r="G87" s="242"/>
      <c r="H87" s="241"/>
      <c r="I87" s="241"/>
      <c r="J87" s="241"/>
      <c r="K87" s="12"/>
      <c r="L87" s="12"/>
    </row>
    <row r="88" spans="1:12" s="47" customFormat="1" ht="12.75">
      <c r="A88"/>
      <c r="E88" s="242"/>
      <c r="F88" s="242"/>
      <c r="H88" s="241"/>
      <c r="I88" s="241"/>
      <c r="J88" s="241"/>
      <c r="K88" s="12"/>
      <c r="L88" s="12"/>
    </row>
    <row r="89" spans="1:12" s="47" customFormat="1" ht="15">
      <c r="A89" s="199"/>
      <c r="C89" s="242"/>
      <c r="D89" s="242"/>
      <c r="E89" s="242"/>
      <c r="F89" s="242"/>
      <c r="G89" s="242"/>
      <c r="H89" s="241"/>
      <c r="I89" s="241"/>
      <c r="J89" s="241"/>
      <c r="K89" s="12"/>
      <c r="L89" s="12"/>
    </row>
    <row r="90" spans="1:12" s="47" customFormat="1" ht="12.75">
      <c r="A90"/>
      <c r="E90" s="242"/>
      <c r="F90" s="242"/>
      <c r="H90" s="241"/>
      <c r="I90" s="241"/>
      <c r="J90" s="241"/>
      <c r="K90" s="12"/>
      <c r="L90" s="12"/>
    </row>
    <row r="91" spans="1:12" s="47" customFormat="1" ht="15">
      <c r="A91" s="199"/>
      <c r="C91" s="242"/>
      <c r="D91" s="242"/>
      <c r="E91" s="242"/>
      <c r="F91" s="242"/>
      <c r="G91" s="242"/>
      <c r="H91" s="241"/>
      <c r="I91" s="241"/>
      <c r="J91" s="241"/>
      <c r="K91" s="12"/>
      <c r="L91" s="12"/>
    </row>
    <row r="92" spans="1:12" s="47" customFormat="1" ht="12.75">
      <c r="A92"/>
      <c r="E92" s="242"/>
      <c r="F92" s="242"/>
      <c r="H92" s="241"/>
      <c r="I92" s="241"/>
      <c r="J92" s="241"/>
      <c r="K92" s="12"/>
      <c r="L92" s="12"/>
    </row>
    <row r="93" spans="1:12" s="47" customFormat="1" ht="15">
      <c r="A93" s="199"/>
      <c r="C93" s="242"/>
      <c r="D93" s="242"/>
      <c r="E93" s="242"/>
      <c r="F93" s="242"/>
      <c r="G93" s="242"/>
      <c r="H93" s="241"/>
      <c r="I93" s="241"/>
      <c r="J93" s="241"/>
      <c r="K93" s="12"/>
      <c r="L93" s="12"/>
    </row>
    <row r="94" spans="1:12" s="47" customFormat="1" ht="12.75">
      <c r="A94"/>
      <c r="E94" s="242"/>
      <c r="F94" s="242"/>
      <c r="H94" s="241"/>
      <c r="I94" s="241"/>
      <c r="J94" s="241"/>
      <c r="K94" s="12"/>
      <c r="L94" s="12"/>
    </row>
    <row r="95" spans="1:12" s="47" customFormat="1" ht="15">
      <c r="A95" s="199"/>
      <c r="C95" s="242"/>
      <c r="D95" s="242"/>
      <c r="E95" s="242"/>
      <c r="F95" s="242"/>
      <c r="G95" s="242"/>
      <c r="H95" s="241"/>
      <c r="I95" s="241"/>
      <c r="J95" s="241"/>
      <c r="K95" s="12"/>
      <c r="L95" s="12"/>
    </row>
    <row r="96" spans="1:12" s="47" customFormat="1" ht="12.75">
      <c r="A96"/>
      <c r="E96" s="242"/>
      <c r="F96" s="242"/>
      <c r="H96" s="241"/>
      <c r="I96" s="241"/>
      <c r="J96" s="241"/>
      <c r="K96" s="12"/>
      <c r="L96" s="12"/>
    </row>
    <row r="97" spans="1:12" s="47" customFormat="1" ht="15">
      <c r="A97" s="199"/>
      <c r="C97" s="242"/>
      <c r="D97" s="242"/>
      <c r="E97" s="242"/>
      <c r="F97" s="242"/>
      <c r="H97" s="241"/>
      <c r="I97" s="241"/>
      <c r="J97" s="241"/>
      <c r="K97" s="12"/>
      <c r="L97" s="12"/>
    </row>
    <row r="98" spans="1:12" s="47" customFormat="1" ht="12.75">
      <c r="A98"/>
      <c r="E98" s="242"/>
      <c r="F98" s="242"/>
      <c r="H98" s="241"/>
      <c r="I98" s="241"/>
      <c r="J98" s="241"/>
      <c r="K98" s="12"/>
      <c r="L98" s="12"/>
    </row>
    <row r="99" spans="1:12" s="47" customFormat="1" ht="15">
      <c r="A99" s="199"/>
      <c r="C99" s="242"/>
      <c r="D99" s="242"/>
      <c r="E99" s="242"/>
      <c r="F99" s="242"/>
      <c r="G99" s="242"/>
      <c r="H99" s="241"/>
      <c r="I99" s="241"/>
      <c r="J99" s="241"/>
      <c r="K99" s="12"/>
      <c r="L99" s="12"/>
    </row>
    <row r="100" spans="1:12" s="47" customFormat="1" ht="12.75">
      <c r="A100" s="245"/>
      <c r="E100" s="242"/>
      <c r="H100" s="241"/>
      <c r="I100" s="241"/>
      <c r="J100" s="241"/>
      <c r="K100" s="12"/>
      <c r="L100" s="12"/>
    </row>
    <row r="101" spans="1:12" s="47" customFormat="1" ht="12.75">
      <c r="A101"/>
      <c r="E101" s="242"/>
      <c r="H101" s="241"/>
      <c r="I101" s="241"/>
      <c r="J101" s="241"/>
      <c r="K101" s="12"/>
      <c r="L101" s="12"/>
    </row>
    <row r="102" spans="1:12" s="47" customFormat="1" ht="12.75">
      <c r="A102" s="245"/>
      <c r="E102" s="242"/>
      <c r="H102" s="241"/>
      <c r="I102" s="241"/>
      <c r="J102" s="241"/>
      <c r="K102" s="12"/>
      <c r="L102" s="12"/>
    </row>
    <row r="103" spans="1:5" ht="12.75">
      <c r="A103" s="246"/>
      <c r="E103" s="242"/>
    </row>
  </sheetData>
  <sheetProtection sheet="1" objects="1" scenarios="1"/>
  <hyperlinks>
    <hyperlink ref="A2" r:id="rId1" display="http://www.tea.state.tx.us/school.finance/funding/sofweb7.html"/>
  </hyperlinks>
  <printOptions/>
  <pageMargins left="0" right="0" top="1" bottom="1" header="0.43" footer="0.5"/>
  <pageSetup horizontalDpi="300" verticalDpi="300" orientation="landscape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P9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9" sqref="A19:IV79"/>
    </sheetView>
  </sheetViews>
  <sheetFormatPr defaultColWidth="9.140625" defaultRowHeight="12.75"/>
  <cols>
    <col min="1" max="1" width="3.421875" style="0" customWidth="1"/>
    <col min="2" max="2" width="57.140625" style="0" customWidth="1"/>
    <col min="3" max="3" width="21.57421875" style="1" customWidth="1"/>
    <col min="4" max="4" width="13.00390625" style="1" customWidth="1"/>
    <col min="5" max="15" width="12.7109375" style="0" customWidth="1"/>
  </cols>
  <sheetData>
    <row r="1" ht="12.75"/>
    <row r="2" spans="2:16" s="65" customFormat="1" ht="12.75">
      <c r="B2" s="126" t="s">
        <v>1904</v>
      </c>
      <c r="C2" s="195" t="e">
        <f>PayClass!B2</f>
        <v>#N/A</v>
      </c>
      <c r="D2" s="190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2:4" s="65" customFormat="1" ht="12.75">
      <c r="B3" s="126" t="s">
        <v>1906</v>
      </c>
      <c r="C3" s="208"/>
      <c r="D3" s="196"/>
    </row>
    <row r="4" spans="2:4" s="65" customFormat="1" ht="12.75">
      <c r="B4" s="126" t="s">
        <v>1905</v>
      </c>
      <c r="C4" s="127">
        <f ca="1">NOW()</f>
        <v>40519.43249571759</v>
      </c>
      <c r="D4" s="191"/>
    </row>
    <row r="5" spans="1:2" ht="51">
      <c r="A5" s="5" t="s">
        <v>2253</v>
      </c>
      <c r="B5" s="210" t="s">
        <v>2243</v>
      </c>
    </row>
    <row r="6" ht="13.5" thickBot="1"/>
    <row r="7" ht="13.5" thickBot="1">
      <c r="B7" s="16" t="s">
        <v>2232</v>
      </c>
    </row>
    <row r="8" spans="1:4" ht="12.75">
      <c r="A8" s="17" t="s">
        <v>2229</v>
      </c>
      <c r="B8" s="2" t="s">
        <v>1865</v>
      </c>
      <c r="C8" s="164" t="e">
        <f>PayClass!D2</f>
        <v>#N/A</v>
      </c>
      <c r="D8" s="192"/>
    </row>
    <row r="9" spans="1:15" ht="12.75">
      <c r="A9" s="2"/>
      <c r="B9" s="2"/>
      <c r="C9" s="198">
        <f ca="1">NOW()</f>
        <v>40519.43249571759</v>
      </c>
      <c r="D9" s="4" t="s">
        <v>910</v>
      </c>
      <c r="E9" s="4" t="s">
        <v>2183</v>
      </c>
      <c r="F9" s="4" t="s">
        <v>2184</v>
      </c>
      <c r="G9" s="4" t="s">
        <v>2185</v>
      </c>
      <c r="H9" s="4" t="s">
        <v>2186</v>
      </c>
      <c r="I9" s="4" t="s">
        <v>2187</v>
      </c>
      <c r="J9" s="4" t="s">
        <v>2188</v>
      </c>
      <c r="K9" s="4" t="s">
        <v>2163</v>
      </c>
      <c r="L9" s="4" t="s">
        <v>2164</v>
      </c>
      <c r="M9" s="4" t="s">
        <v>2165</v>
      </c>
      <c r="N9" s="4" t="s">
        <v>2166</v>
      </c>
      <c r="O9" s="4" t="s">
        <v>2190</v>
      </c>
    </row>
    <row r="10" spans="1:15" s="65" customFormat="1" ht="12.75">
      <c r="A10" s="197" t="s">
        <v>2230</v>
      </c>
      <c r="B10" s="70" t="s">
        <v>2226</v>
      </c>
      <c r="C10" s="204">
        <v>0</v>
      </c>
      <c r="D10" s="207">
        <f>C10</f>
        <v>0</v>
      </c>
      <c r="E10" s="207">
        <f aca="true" t="shared" si="0" ref="E10:O10">D12</f>
        <v>0</v>
      </c>
      <c r="F10" s="207">
        <f t="shared" si="0"/>
        <v>0</v>
      </c>
      <c r="G10" s="207">
        <f t="shared" si="0"/>
        <v>0</v>
      </c>
      <c r="H10" s="207">
        <f t="shared" si="0"/>
        <v>0</v>
      </c>
      <c r="I10" s="207">
        <f t="shared" si="0"/>
        <v>0</v>
      </c>
      <c r="J10" s="207">
        <f t="shared" si="0"/>
        <v>0</v>
      </c>
      <c r="K10" s="207">
        <f t="shared" si="0"/>
        <v>0</v>
      </c>
      <c r="L10" s="207">
        <f t="shared" si="0"/>
        <v>0</v>
      </c>
      <c r="M10" s="207">
        <f t="shared" si="0"/>
        <v>0</v>
      </c>
      <c r="N10" s="207">
        <f t="shared" si="0"/>
        <v>0</v>
      </c>
      <c r="O10" s="207">
        <f t="shared" si="0"/>
        <v>0</v>
      </c>
    </row>
    <row r="11" spans="1:15" s="47" customFormat="1" ht="13.5" thickBot="1">
      <c r="A11" s="49" t="s">
        <v>2092</v>
      </c>
      <c r="B11" s="203" t="s">
        <v>2350</v>
      </c>
      <c r="C11" s="202">
        <f>SUM(D11:O11)</f>
        <v>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</row>
    <row r="12" spans="1:15" s="65" customFormat="1" ht="12.75">
      <c r="A12" s="197"/>
      <c r="B12" s="70" t="s">
        <v>2093</v>
      </c>
      <c r="C12" s="200">
        <f aca="true" t="shared" si="1" ref="C12:O12">C10+C11</f>
        <v>0</v>
      </c>
      <c r="D12" s="201">
        <f t="shared" si="1"/>
        <v>0</v>
      </c>
      <c r="E12" s="201">
        <f t="shared" si="1"/>
        <v>0</v>
      </c>
      <c r="F12" s="201">
        <f t="shared" si="1"/>
        <v>0</v>
      </c>
      <c r="G12" s="201">
        <f t="shared" si="1"/>
        <v>0</v>
      </c>
      <c r="H12" s="201">
        <f t="shared" si="1"/>
        <v>0</v>
      </c>
      <c r="I12" s="201">
        <f t="shared" si="1"/>
        <v>0</v>
      </c>
      <c r="J12" s="201">
        <f t="shared" si="1"/>
        <v>0</v>
      </c>
      <c r="K12" s="201">
        <f t="shared" si="1"/>
        <v>0</v>
      </c>
      <c r="L12" s="201">
        <f t="shared" si="1"/>
        <v>0</v>
      </c>
      <c r="M12" s="201">
        <f t="shared" si="1"/>
        <v>0</v>
      </c>
      <c r="N12" s="201">
        <f t="shared" si="1"/>
        <v>0</v>
      </c>
      <c r="O12" s="201">
        <f t="shared" si="1"/>
        <v>0</v>
      </c>
    </row>
    <row r="13" spans="1:15" s="47" customFormat="1" ht="12.75">
      <c r="A13" s="128" t="s">
        <v>2091</v>
      </c>
      <c r="B13" s="49" t="s">
        <v>2090</v>
      </c>
      <c r="C13" s="194">
        <f>SUM(D13:O13)</f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</row>
    <row r="14" spans="1:15" ht="12.75">
      <c r="A14" s="17"/>
      <c r="B14" s="222"/>
      <c r="C14" s="225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</row>
    <row r="15" spans="1:9" ht="12.75">
      <c r="A15" s="17" t="s">
        <v>2231</v>
      </c>
      <c r="B15" s="2" t="s">
        <v>2549</v>
      </c>
      <c r="C15" s="209">
        <v>0</v>
      </c>
      <c r="D15" s="193"/>
      <c r="I15" s="212"/>
    </row>
    <row r="16" spans="1:9" ht="12.75">
      <c r="A16" s="17"/>
      <c r="B16" s="2" t="s">
        <v>2634</v>
      </c>
      <c r="C16" s="209">
        <v>0</v>
      </c>
      <c r="D16" s="193"/>
      <c r="I16" s="212"/>
    </row>
    <row r="17" spans="2:4" ht="12.75">
      <c r="B17" s="2" t="s">
        <v>2632</v>
      </c>
      <c r="C17" s="209">
        <v>0</v>
      </c>
      <c r="D17" s="193"/>
    </row>
    <row r="18" spans="2:15" ht="12.75">
      <c r="B18" s="228"/>
      <c r="C18" s="223"/>
      <c r="D18" s="223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</row>
    <row r="19" spans="1:2" ht="12.75" hidden="1">
      <c r="A19" s="18" t="s">
        <v>2229</v>
      </c>
      <c r="B19" s="8" t="s">
        <v>2247</v>
      </c>
    </row>
    <row r="20" spans="1:2" ht="12.75" hidden="1">
      <c r="A20" s="8"/>
      <c r="B20" s="8" t="s">
        <v>2246</v>
      </c>
    </row>
    <row r="21" spans="1:2" ht="12.75" hidden="1">
      <c r="A21" s="8"/>
      <c r="B21" s="8"/>
    </row>
    <row r="22" spans="1:2" ht="12.75" hidden="1">
      <c r="A22" s="18" t="s">
        <v>2230</v>
      </c>
      <c r="B22" s="8" t="s">
        <v>2233</v>
      </c>
    </row>
    <row r="23" spans="1:2" ht="12.75" hidden="1">
      <c r="A23" s="8"/>
      <c r="B23" s="8" t="s">
        <v>2234</v>
      </c>
    </row>
    <row r="24" spans="1:2" ht="12.75" hidden="1">
      <c r="A24" s="8"/>
      <c r="B24" s="8" t="s">
        <v>2252</v>
      </c>
    </row>
    <row r="25" spans="1:2" ht="12.75" hidden="1">
      <c r="A25" s="8"/>
      <c r="B25" s="20" t="s">
        <v>1661</v>
      </c>
    </row>
    <row r="26" spans="1:2" ht="12.75" hidden="1">
      <c r="A26" s="8"/>
      <c r="B26" s="8" t="s">
        <v>2235</v>
      </c>
    </row>
    <row r="27" spans="1:2" ht="12.75" hidden="1">
      <c r="A27" s="8"/>
      <c r="B27" s="8" t="s">
        <v>2236</v>
      </c>
    </row>
    <row r="28" spans="1:2" ht="12.75" hidden="1">
      <c r="A28" s="8"/>
      <c r="B28" s="8" t="s">
        <v>2237</v>
      </c>
    </row>
    <row r="29" spans="1:2" ht="12.75" hidden="1">
      <c r="A29" s="8"/>
      <c r="B29" s="8" t="s">
        <v>2242</v>
      </c>
    </row>
    <row r="30" spans="1:2" ht="12.75" hidden="1">
      <c r="A30" s="8"/>
      <c r="B30" s="8" t="s">
        <v>2238</v>
      </c>
    </row>
    <row r="31" spans="1:2" ht="12.75" hidden="1">
      <c r="A31" s="8"/>
      <c r="B31" s="8" t="s">
        <v>2248</v>
      </c>
    </row>
    <row r="32" spans="1:2" ht="12.75" hidden="1">
      <c r="A32" s="8"/>
      <c r="B32" s="8" t="s">
        <v>2249</v>
      </c>
    </row>
    <row r="33" spans="1:2" ht="12.75" hidden="1">
      <c r="A33" s="8"/>
      <c r="B33" s="8"/>
    </row>
    <row r="34" spans="1:2" ht="12.75" hidden="1">
      <c r="A34" s="18" t="s">
        <v>2094</v>
      </c>
      <c r="B34" s="8" t="s">
        <v>2095</v>
      </c>
    </row>
    <row r="35" spans="1:2" ht="12.75" hidden="1">
      <c r="A35" s="18"/>
      <c r="B35" s="8" t="s">
        <v>2097</v>
      </c>
    </row>
    <row r="36" spans="1:2" ht="12.75" hidden="1">
      <c r="A36" s="8"/>
      <c r="B36" s="8" t="s">
        <v>2098</v>
      </c>
    </row>
    <row r="37" spans="1:2" ht="12.75" hidden="1">
      <c r="A37" s="8"/>
      <c r="B37" s="8" t="s">
        <v>2099</v>
      </c>
    </row>
    <row r="38" spans="1:2" ht="12.75" hidden="1">
      <c r="A38" s="8"/>
      <c r="B38" s="8" t="s">
        <v>2096</v>
      </c>
    </row>
    <row r="39" spans="1:2" ht="12.75" hidden="1">
      <c r="A39" s="8"/>
      <c r="B39" s="8" t="s">
        <v>2240</v>
      </c>
    </row>
    <row r="40" spans="1:2" ht="12.75" hidden="1">
      <c r="A40" s="8"/>
      <c r="B40" s="8"/>
    </row>
    <row r="41" spans="1:2" ht="14.25" customHeight="1" hidden="1">
      <c r="A41" s="187" t="s">
        <v>2231</v>
      </c>
      <c r="B41" s="8" t="s">
        <v>1908</v>
      </c>
    </row>
    <row r="42" ht="12.75" hidden="1">
      <c r="B42" s="8" t="s">
        <v>1909</v>
      </c>
    </row>
    <row r="43" spans="3:4" ht="12.75" hidden="1">
      <c r="C43"/>
      <c r="D43"/>
    </row>
    <row r="44" spans="1:2" ht="12.75" hidden="1">
      <c r="A44" s="187" t="s">
        <v>1863</v>
      </c>
      <c r="B44" s="8" t="s">
        <v>1862</v>
      </c>
    </row>
    <row r="45" spans="1:2" ht="12.75" hidden="1">
      <c r="A45" s="8"/>
      <c r="B45" s="8"/>
    </row>
    <row r="46" spans="2:4" ht="14.25" customHeight="1" hidden="1">
      <c r="B46" s="88" t="s">
        <v>2273</v>
      </c>
      <c r="C46" s="129"/>
      <c r="D46" s="129"/>
    </row>
    <row r="47" spans="2:4" ht="12.75" hidden="1">
      <c r="B47" s="130" t="s">
        <v>1662</v>
      </c>
      <c r="C47" s="129"/>
      <c r="D47" s="129"/>
    </row>
    <row r="48" spans="1:4" s="65" customFormat="1" ht="12.75" hidden="1">
      <c r="A48" s="134"/>
      <c r="B48" s="134"/>
      <c r="C48" s="135"/>
      <c r="D48" s="135"/>
    </row>
    <row r="49" spans="1:4" s="65" customFormat="1" ht="14.25" customHeight="1" hidden="1">
      <c r="A49" s="290" t="s">
        <v>1864</v>
      </c>
      <c r="B49" s="134" t="s">
        <v>2241</v>
      </c>
      <c r="C49" s="135"/>
      <c r="D49" s="135"/>
    </row>
    <row r="50" spans="2:15" s="65" customFormat="1" ht="12.75" hidden="1">
      <c r="B50" s="291">
        <v>1</v>
      </c>
      <c r="C50" s="292"/>
      <c r="D50" s="292"/>
      <c r="E50" s="292"/>
      <c r="F50" s="292"/>
      <c r="G50" s="292"/>
      <c r="H50" s="177"/>
      <c r="I50" s="177"/>
      <c r="J50" s="177"/>
      <c r="K50" s="177"/>
      <c r="L50" s="177"/>
      <c r="M50" s="177"/>
      <c r="N50" s="177"/>
      <c r="O50" s="177"/>
    </row>
    <row r="51" spans="3:15" s="70" customFormat="1" ht="12.75" hidden="1">
      <c r="C51" s="117"/>
      <c r="D51" s="117" t="s">
        <v>2182</v>
      </c>
      <c r="E51" s="117" t="s">
        <v>2183</v>
      </c>
      <c r="F51" s="117" t="s">
        <v>2184</v>
      </c>
      <c r="G51" s="117" t="s">
        <v>2185</v>
      </c>
      <c r="H51" s="117" t="s">
        <v>2186</v>
      </c>
      <c r="I51" s="117" t="s">
        <v>2187</v>
      </c>
      <c r="J51" s="117" t="s">
        <v>2188</v>
      </c>
      <c r="K51" s="117" t="s">
        <v>2163</v>
      </c>
      <c r="L51" s="70" t="s">
        <v>2164</v>
      </c>
      <c r="M51" s="70" t="s">
        <v>2165</v>
      </c>
      <c r="N51" s="70" t="s">
        <v>2166</v>
      </c>
      <c r="O51" s="70" t="s">
        <v>2190</v>
      </c>
    </row>
    <row r="52" spans="2:15" s="65" customFormat="1" ht="12.75" hidden="1">
      <c r="B52" s="71" t="s">
        <v>2239</v>
      </c>
      <c r="C52" s="293"/>
      <c r="D52" s="40">
        <f>D10</f>
        <v>0</v>
      </c>
      <c r="E52" s="40">
        <f>D58</f>
        <v>0</v>
      </c>
      <c r="F52" s="40">
        <f aca="true" t="shared" si="2" ref="F52:O52">E58</f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293">
        <f t="shared" si="2"/>
        <v>0</v>
      </c>
      <c r="K52" s="293">
        <f t="shared" si="2"/>
        <v>0</v>
      </c>
      <c r="L52" s="41">
        <f t="shared" si="2"/>
        <v>0</v>
      </c>
      <c r="M52" s="41">
        <f t="shared" si="2"/>
        <v>0</v>
      </c>
      <c r="N52" s="41">
        <f t="shared" si="2"/>
        <v>0</v>
      </c>
      <c r="O52" s="41">
        <f t="shared" si="2"/>
        <v>0</v>
      </c>
    </row>
    <row r="53" spans="2:15" s="65" customFormat="1" ht="12.75" hidden="1">
      <c r="B53" s="71" t="s">
        <v>146</v>
      </c>
      <c r="C53" s="293"/>
      <c r="D53" s="40">
        <f>D11</f>
        <v>0</v>
      </c>
      <c r="E53" s="40">
        <f aca="true" t="shared" si="3" ref="E53:O53">E11</f>
        <v>0</v>
      </c>
      <c r="F53" s="40">
        <f t="shared" si="3"/>
        <v>0</v>
      </c>
      <c r="G53" s="40">
        <f t="shared" si="3"/>
        <v>0</v>
      </c>
      <c r="H53" s="40">
        <f t="shared" si="3"/>
        <v>0</v>
      </c>
      <c r="I53" s="40">
        <f t="shared" si="3"/>
        <v>0</v>
      </c>
      <c r="J53" s="40">
        <f t="shared" si="3"/>
        <v>0</v>
      </c>
      <c r="K53" s="40">
        <f t="shared" si="3"/>
        <v>0</v>
      </c>
      <c r="L53" s="40">
        <f t="shared" si="3"/>
        <v>0</v>
      </c>
      <c r="M53" s="40">
        <f t="shared" si="3"/>
        <v>0</v>
      </c>
      <c r="N53" s="40">
        <f t="shared" si="3"/>
        <v>0</v>
      </c>
      <c r="O53" s="40">
        <f t="shared" si="3"/>
        <v>0</v>
      </c>
    </row>
    <row r="54" spans="2:15" s="65" customFormat="1" ht="13.5" hidden="1" thickBot="1">
      <c r="B54" s="294" t="s">
        <v>147</v>
      </c>
      <c r="C54" s="295"/>
      <c r="D54" s="296">
        <f aca="true" t="shared" si="4" ref="D54:O54">D13</f>
        <v>0</v>
      </c>
      <c r="E54" s="296">
        <f t="shared" si="4"/>
        <v>0</v>
      </c>
      <c r="F54" s="296">
        <f t="shared" si="4"/>
        <v>0</v>
      </c>
      <c r="G54" s="296">
        <f t="shared" si="4"/>
        <v>0</v>
      </c>
      <c r="H54" s="296">
        <f t="shared" si="4"/>
        <v>0</v>
      </c>
      <c r="I54" s="296">
        <f t="shared" si="4"/>
        <v>0</v>
      </c>
      <c r="J54" s="296">
        <f t="shared" si="4"/>
        <v>0</v>
      </c>
      <c r="K54" s="296">
        <f t="shared" si="4"/>
        <v>0</v>
      </c>
      <c r="L54" s="296">
        <f t="shared" si="4"/>
        <v>0</v>
      </c>
      <c r="M54" s="296">
        <f t="shared" si="4"/>
        <v>0</v>
      </c>
      <c r="N54" s="296">
        <f t="shared" si="4"/>
        <v>0</v>
      </c>
      <c r="O54" s="296">
        <f t="shared" si="4"/>
        <v>0</v>
      </c>
    </row>
    <row r="55" spans="2:15" s="41" customFormat="1" ht="12.75" hidden="1">
      <c r="B55" s="144" t="s">
        <v>911</v>
      </c>
      <c r="C55" s="293"/>
      <c r="D55" s="40">
        <f aca="true" t="shared" si="5" ref="D55:O55">SUM(D52:D54)</f>
        <v>0</v>
      </c>
      <c r="E55" s="40">
        <f t="shared" si="5"/>
        <v>0</v>
      </c>
      <c r="F55" s="40">
        <f t="shared" si="5"/>
        <v>0</v>
      </c>
      <c r="G55" s="40">
        <f t="shared" si="5"/>
        <v>0</v>
      </c>
      <c r="H55" s="40">
        <f t="shared" si="5"/>
        <v>0</v>
      </c>
      <c r="I55" s="40">
        <f t="shared" si="5"/>
        <v>0</v>
      </c>
      <c r="J55" s="41">
        <f t="shared" si="5"/>
        <v>0</v>
      </c>
      <c r="K55" s="41">
        <f t="shared" si="5"/>
        <v>0</v>
      </c>
      <c r="L55" s="41">
        <f t="shared" si="5"/>
        <v>0</v>
      </c>
      <c r="M55" s="41">
        <f t="shared" si="5"/>
        <v>0</v>
      </c>
      <c r="N55" s="41">
        <f t="shared" si="5"/>
        <v>0</v>
      </c>
      <c r="O55" s="41">
        <f t="shared" si="5"/>
        <v>0</v>
      </c>
    </row>
    <row r="56" spans="2:15" s="65" customFormat="1" ht="12.75" hidden="1">
      <c r="B56" s="71" t="s">
        <v>2228</v>
      </c>
      <c r="C56" s="293"/>
      <c r="D56" s="297">
        <v>0.15</v>
      </c>
      <c r="E56" s="297">
        <v>0.118</v>
      </c>
      <c r="F56" s="297">
        <v>0.133</v>
      </c>
      <c r="G56" s="297">
        <v>0.154</v>
      </c>
      <c r="H56" s="297">
        <v>0.182</v>
      </c>
      <c r="I56" s="298">
        <v>0.111</v>
      </c>
      <c r="J56" s="299">
        <v>0.25</v>
      </c>
      <c r="K56" s="299">
        <v>0</v>
      </c>
      <c r="L56" s="299">
        <v>0.333</v>
      </c>
      <c r="M56" s="299">
        <v>0.5</v>
      </c>
      <c r="N56" s="299">
        <v>1</v>
      </c>
      <c r="O56" s="299">
        <v>0</v>
      </c>
    </row>
    <row r="57" spans="2:15" s="65" customFormat="1" ht="13.5" hidden="1" thickBot="1">
      <c r="B57" s="300" t="s">
        <v>2132</v>
      </c>
      <c r="C57" s="301">
        <f>-SUM(D57:O57)</f>
        <v>0</v>
      </c>
      <c r="D57" s="302">
        <f aca="true" t="shared" si="6" ref="D57:O57">D55*D56</f>
        <v>0</v>
      </c>
      <c r="E57" s="302">
        <f t="shared" si="6"/>
        <v>0</v>
      </c>
      <c r="F57" s="302">
        <f t="shared" si="6"/>
        <v>0</v>
      </c>
      <c r="G57" s="302">
        <f t="shared" si="6"/>
        <v>0</v>
      </c>
      <c r="H57" s="302">
        <f t="shared" si="6"/>
        <v>0</v>
      </c>
      <c r="I57" s="302">
        <f t="shared" si="6"/>
        <v>0</v>
      </c>
      <c r="J57" s="303">
        <f t="shared" si="6"/>
        <v>0</v>
      </c>
      <c r="K57" s="303">
        <f t="shared" si="6"/>
        <v>0</v>
      </c>
      <c r="L57" s="303">
        <f t="shared" si="6"/>
        <v>0</v>
      </c>
      <c r="M57" s="303">
        <f t="shared" si="6"/>
        <v>0</v>
      </c>
      <c r="N57" s="303">
        <f t="shared" si="6"/>
        <v>0</v>
      </c>
      <c r="O57" s="303">
        <f t="shared" si="6"/>
        <v>0</v>
      </c>
    </row>
    <row r="58" spans="2:15" s="41" customFormat="1" ht="13.5" hidden="1" thickTop="1">
      <c r="B58" s="144" t="s">
        <v>1559</v>
      </c>
      <c r="C58" s="293"/>
      <c r="D58" s="40">
        <f aca="true" t="shared" si="7" ref="D58:N58">D55-D57</f>
        <v>0</v>
      </c>
      <c r="E58" s="40">
        <f t="shared" si="7"/>
        <v>0</v>
      </c>
      <c r="F58" s="40">
        <f t="shared" si="7"/>
        <v>0</v>
      </c>
      <c r="G58" s="40">
        <f t="shared" si="7"/>
        <v>0</v>
      </c>
      <c r="H58" s="40">
        <f t="shared" si="7"/>
        <v>0</v>
      </c>
      <c r="I58" s="40">
        <f t="shared" si="7"/>
        <v>0</v>
      </c>
      <c r="J58" s="41">
        <f t="shared" si="7"/>
        <v>0</v>
      </c>
      <c r="K58" s="41">
        <f t="shared" si="7"/>
        <v>0</v>
      </c>
      <c r="L58" s="41">
        <f t="shared" si="7"/>
        <v>0</v>
      </c>
      <c r="M58" s="41">
        <f t="shared" si="7"/>
        <v>0</v>
      </c>
      <c r="N58" s="41">
        <f t="shared" si="7"/>
        <v>0</v>
      </c>
      <c r="O58" s="41">
        <f>O55-O5-O57</f>
        <v>0</v>
      </c>
    </row>
    <row r="59" spans="2:15" s="69" customFormat="1" ht="12.75" hidden="1">
      <c r="B59" s="304"/>
      <c r="C59" s="305"/>
      <c r="D59" s="306">
        <f>SUM(D57)</f>
        <v>0</v>
      </c>
      <c r="E59" s="306">
        <f>SUM($D$57:E57)</f>
        <v>0</v>
      </c>
      <c r="F59" s="306">
        <f>SUM($D$57:F57)</f>
        <v>0</v>
      </c>
      <c r="G59" s="306">
        <f>SUM($D$57:G57)</f>
        <v>0</v>
      </c>
      <c r="H59" s="306">
        <f>SUM($D$57:H57)</f>
        <v>0</v>
      </c>
      <c r="I59" s="306">
        <f>SUM($D$57:I57)</f>
        <v>0</v>
      </c>
      <c r="J59" s="307">
        <f>SUM($D$57:J57)</f>
        <v>0</v>
      </c>
      <c r="K59" s="307">
        <f>SUM($D$57:K57)</f>
        <v>0</v>
      </c>
      <c r="L59" s="307">
        <f>SUM($D$57:L57)</f>
        <v>0</v>
      </c>
      <c r="M59" s="307">
        <f>SUM($D$57:M57)</f>
        <v>0</v>
      </c>
      <c r="N59" s="307">
        <f>SUM($D$57:N57)</f>
        <v>0</v>
      </c>
      <c r="O59" s="307">
        <f>SUM($D$57:O57)</f>
        <v>0</v>
      </c>
    </row>
    <row r="60" spans="2:15" s="65" customFormat="1" ht="28.5" customHeight="1" hidden="1">
      <c r="B60" s="291">
        <v>2</v>
      </c>
      <c r="C60" s="292"/>
      <c r="D60" s="292"/>
      <c r="E60" s="292"/>
      <c r="F60" s="292"/>
      <c r="G60" s="292"/>
      <c r="H60" s="177"/>
      <c r="I60" s="177"/>
      <c r="J60" s="177"/>
      <c r="K60" s="177"/>
      <c r="L60" s="177"/>
      <c r="M60" s="177"/>
      <c r="N60" s="177"/>
      <c r="O60" s="177"/>
    </row>
    <row r="61" spans="4:15" s="117" customFormat="1" ht="12.75" hidden="1">
      <c r="D61" s="117" t="s">
        <v>2182</v>
      </c>
      <c r="E61" s="117" t="s">
        <v>2183</v>
      </c>
      <c r="F61" s="117" t="s">
        <v>2184</v>
      </c>
      <c r="G61" s="117" t="s">
        <v>2185</v>
      </c>
      <c r="H61" s="117" t="s">
        <v>2186</v>
      </c>
      <c r="I61" s="117" t="s">
        <v>2187</v>
      </c>
      <c r="J61" s="117" t="s">
        <v>2188</v>
      </c>
      <c r="K61" s="117" t="s">
        <v>2163</v>
      </c>
      <c r="L61" s="117" t="s">
        <v>2164</v>
      </c>
      <c r="M61" s="117" t="s">
        <v>2165</v>
      </c>
      <c r="N61" s="117" t="s">
        <v>2166</v>
      </c>
      <c r="O61" s="117" t="s">
        <v>2190</v>
      </c>
    </row>
    <row r="62" spans="2:15" s="71" customFormat="1" ht="12.75" hidden="1">
      <c r="B62" s="71" t="s">
        <v>2239</v>
      </c>
      <c r="C62" s="40"/>
      <c r="D62" s="81">
        <f>D10</f>
        <v>0</v>
      </c>
      <c r="E62" s="40">
        <f>D68</f>
        <v>0</v>
      </c>
      <c r="F62" s="40">
        <f aca="true" t="shared" si="8" ref="F62:O62">E68</f>
        <v>0</v>
      </c>
      <c r="G62" s="40">
        <f t="shared" si="8"/>
        <v>0</v>
      </c>
      <c r="H62" s="40">
        <f t="shared" si="8"/>
        <v>0</v>
      </c>
      <c r="I62" s="40">
        <f t="shared" si="8"/>
        <v>0</v>
      </c>
      <c r="J62" s="40">
        <f t="shared" si="8"/>
        <v>0</v>
      </c>
      <c r="K62" s="40">
        <f t="shared" si="8"/>
        <v>0</v>
      </c>
      <c r="L62" s="40">
        <f t="shared" si="8"/>
        <v>0</v>
      </c>
      <c r="M62" s="40">
        <f t="shared" si="8"/>
        <v>0</v>
      </c>
      <c r="N62" s="40">
        <f t="shared" si="8"/>
        <v>0</v>
      </c>
      <c r="O62" s="40">
        <f t="shared" si="8"/>
        <v>0</v>
      </c>
    </row>
    <row r="63" spans="2:15" s="71" customFormat="1" ht="12.75" hidden="1">
      <c r="B63" s="71" t="s">
        <v>146</v>
      </c>
      <c r="C63" s="40"/>
      <c r="D63" s="40">
        <f aca="true" t="shared" si="9" ref="D63:J63">D11</f>
        <v>0</v>
      </c>
      <c r="E63" s="40">
        <f t="shared" si="9"/>
        <v>0</v>
      </c>
      <c r="F63" s="40">
        <f t="shared" si="9"/>
        <v>0</v>
      </c>
      <c r="G63" s="40">
        <f t="shared" si="9"/>
        <v>0</v>
      </c>
      <c r="H63" s="40">
        <f t="shared" si="9"/>
        <v>0</v>
      </c>
      <c r="I63" s="40">
        <f t="shared" si="9"/>
        <v>0</v>
      </c>
      <c r="J63" s="40">
        <f t="shared" si="9"/>
        <v>0</v>
      </c>
      <c r="K63" s="40">
        <f>K11</f>
        <v>0</v>
      </c>
      <c r="L63" s="40">
        <f>L11</f>
        <v>0</v>
      </c>
      <c r="M63" s="40">
        <f>M11</f>
        <v>0</v>
      </c>
      <c r="N63" s="40">
        <f>N11</f>
        <v>0</v>
      </c>
      <c r="O63" s="40">
        <f>O11</f>
        <v>0</v>
      </c>
    </row>
    <row r="64" spans="2:15" s="71" customFormat="1" ht="13.5" hidden="1" thickBot="1">
      <c r="B64" s="294" t="s">
        <v>147</v>
      </c>
      <c r="C64" s="296"/>
      <c r="D64" s="296">
        <f aca="true" t="shared" si="10" ref="D64:O64">D13</f>
        <v>0</v>
      </c>
      <c r="E64" s="296">
        <f t="shared" si="10"/>
        <v>0</v>
      </c>
      <c r="F64" s="296">
        <f t="shared" si="10"/>
        <v>0</v>
      </c>
      <c r="G64" s="296">
        <f t="shared" si="10"/>
        <v>0</v>
      </c>
      <c r="H64" s="296">
        <f t="shared" si="10"/>
        <v>0</v>
      </c>
      <c r="I64" s="296">
        <f t="shared" si="10"/>
        <v>0</v>
      </c>
      <c r="J64" s="296">
        <f t="shared" si="10"/>
        <v>0</v>
      </c>
      <c r="K64" s="296">
        <f t="shared" si="10"/>
        <v>0</v>
      </c>
      <c r="L64" s="296">
        <f t="shared" si="10"/>
        <v>0</v>
      </c>
      <c r="M64" s="296">
        <f t="shared" si="10"/>
        <v>0</v>
      </c>
      <c r="N64" s="296">
        <f t="shared" si="10"/>
        <v>0</v>
      </c>
      <c r="O64" s="296">
        <f t="shared" si="10"/>
        <v>0</v>
      </c>
    </row>
    <row r="65" spans="2:15" s="81" customFormat="1" ht="12.75" hidden="1">
      <c r="B65" s="81" t="s">
        <v>911</v>
      </c>
      <c r="D65" s="81">
        <f aca="true" t="shared" si="11" ref="D65:O65">SUM(D62:D64)</f>
        <v>0</v>
      </c>
      <c r="E65" s="81">
        <f t="shared" si="11"/>
        <v>0</v>
      </c>
      <c r="F65" s="81">
        <f t="shared" si="11"/>
        <v>0</v>
      </c>
      <c r="G65" s="81">
        <f t="shared" si="11"/>
        <v>0</v>
      </c>
      <c r="H65" s="81">
        <f t="shared" si="11"/>
        <v>0</v>
      </c>
      <c r="I65" s="81">
        <f t="shared" si="11"/>
        <v>0</v>
      </c>
      <c r="J65" s="81">
        <f t="shared" si="11"/>
        <v>0</v>
      </c>
      <c r="K65" s="81">
        <f t="shared" si="11"/>
        <v>0</v>
      </c>
      <c r="L65" s="81">
        <f t="shared" si="11"/>
        <v>0</v>
      </c>
      <c r="M65" s="81">
        <f t="shared" si="11"/>
        <v>0</v>
      </c>
      <c r="N65" s="81">
        <f t="shared" si="11"/>
        <v>0</v>
      </c>
      <c r="O65" s="81">
        <f t="shared" si="11"/>
        <v>0</v>
      </c>
    </row>
    <row r="66" spans="2:15" s="71" customFormat="1" ht="12.75" hidden="1">
      <c r="B66" s="71" t="s">
        <v>2228</v>
      </c>
      <c r="C66" s="298"/>
      <c r="D66" s="297">
        <v>0.22</v>
      </c>
      <c r="E66" s="298">
        <v>0.231</v>
      </c>
      <c r="F66" s="298">
        <v>0.158</v>
      </c>
      <c r="G66" s="298">
        <v>0</v>
      </c>
      <c r="H66" s="298">
        <v>0</v>
      </c>
      <c r="I66" s="298">
        <v>0</v>
      </c>
      <c r="J66" s="298">
        <v>0</v>
      </c>
      <c r="K66" s="298">
        <v>0.149</v>
      </c>
      <c r="L66" s="298">
        <v>0.116</v>
      </c>
      <c r="M66" s="298">
        <v>0.263</v>
      </c>
      <c r="N66" s="298">
        <v>0.464</v>
      </c>
      <c r="O66" s="298">
        <v>1</v>
      </c>
    </row>
    <row r="67" spans="2:15" s="71" customFormat="1" ht="13.5" hidden="1" thickBot="1">
      <c r="B67" s="300" t="s">
        <v>2227</v>
      </c>
      <c r="C67" s="301">
        <f>SUM(D67:O67)</f>
        <v>0</v>
      </c>
      <c r="D67" s="308">
        <f>D65*D66</f>
        <v>0</v>
      </c>
      <c r="E67" s="302">
        <f aca="true" t="shared" si="12" ref="E67:O67">E65*E66</f>
        <v>0</v>
      </c>
      <c r="F67" s="302">
        <f t="shared" si="12"/>
        <v>0</v>
      </c>
      <c r="G67" s="302">
        <f t="shared" si="12"/>
        <v>0</v>
      </c>
      <c r="H67" s="302">
        <f t="shared" si="12"/>
        <v>0</v>
      </c>
      <c r="I67" s="302">
        <f t="shared" si="12"/>
        <v>0</v>
      </c>
      <c r="J67" s="302">
        <f t="shared" si="12"/>
        <v>0</v>
      </c>
      <c r="K67" s="302">
        <f t="shared" si="12"/>
        <v>0</v>
      </c>
      <c r="L67" s="302">
        <f t="shared" si="12"/>
        <v>0</v>
      </c>
      <c r="M67" s="302">
        <f t="shared" si="12"/>
        <v>0</v>
      </c>
      <c r="N67" s="302">
        <f t="shared" si="12"/>
        <v>0</v>
      </c>
      <c r="O67" s="302">
        <f t="shared" si="12"/>
        <v>0</v>
      </c>
    </row>
    <row r="68" spans="2:15" s="40" customFormat="1" ht="13.5" hidden="1" thickTop="1">
      <c r="B68" s="144" t="s">
        <v>1559</v>
      </c>
      <c r="D68" s="40">
        <f aca="true" t="shared" si="13" ref="D68:O68">D65-D67</f>
        <v>0</v>
      </c>
      <c r="E68" s="40">
        <f t="shared" si="13"/>
        <v>0</v>
      </c>
      <c r="F68" s="40">
        <f t="shared" si="13"/>
        <v>0</v>
      </c>
      <c r="G68" s="40">
        <f t="shared" si="13"/>
        <v>0</v>
      </c>
      <c r="H68" s="40">
        <f t="shared" si="13"/>
        <v>0</v>
      </c>
      <c r="I68" s="40">
        <f t="shared" si="13"/>
        <v>0</v>
      </c>
      <c r="J68" s="40">
        <f t="shared" si="13"/>
        <v>0</v>
      </c>
      <c r="K68" s="40">
        <f t="shared" si="13"/>
        <v>0</v>
      </c>
      <c r="L68" s="40">
        <f t="shared" si="13"/>
        <v>0</v>
      </c>
      <c r="M68" s="40">
        <f t="shared" si="13"/>
        <v>0</v>
      </c>
      <c r="N68" s="40">
        <f t="shared" si="13"/>
        <v>0</v>
      </c>
      <c r="O68" s="40">
        <f t="shared" si="13"/>
        <v>0</v>
      </c>
    </row>
    <row r="69" spans="2:15" s="65" customFormat="1" ht="26.25" customHeight="1" hidden="1">
      <c r="B69" s="291">
        <v>3</v>
      </c>
      <c r="C69" s="292"/>
      <c r="D69" s="292"/>
      <c r="E69" s="292"/>
      <c r="F69" s="292"/>
      <c r="G69" s="292"/>
      <c r="H69" s="177"/>
      <c r="I69" s="177"/>
      <c r="J69" s="177"/>
      <c r="K69" s="177"/>
      <c r="L69" s="177"/>
      <c r="M69" s="177"/>
      <c r="N69" s="177"/>
      <c r="O69" s="177"/>
    </row>
    <row r="70" spans="4:15" s="117" customFormat="1" ht="12.75" hidden="1">
      <c r="D70" s="117" t="s">
        <v>2182</v>
      </c>
      <c r="E70" s="117" t="s">
        <v>2183</v>
      </c>
      <c r="F70" s="117" t="s">
        <v>2184</v>
      </c>
      <c r="G70" s="117" t="s">
        <v>2185</v>
      </c>
      <c r="H70" s="117" t="s">
        <v>2186</v>
      </c>
      <c r="I70" s="117" t="s">
        <v>2187</v>
      </c>
      <c r="J70" s="117" t="s">
        <v>2188</v>
      </c>
      <c r="K70" s="117" t="s">
        <v>2163</v>
      </c>
      <c r="L70" s="117" t="s">
        <v>2164</v>
      </c>
      <c r="M70" s="117" t="s">
        <v>2165</v>
      </c>
      <c r="N70" s="117" t="s">
        <v>2166</v>
      </c>
      <c r="O70" s="117" t="s">
        <v>2190</v>
      </c>
    </row>
    <row r="71" spans="2:15" s="71" customFormat="1" ht="11.25" customHeight="1" hidden="1">
      <c r="B71" s="71" t="s">
        <v>2239</v>
      </c>
      <c r="C71" s="40"/>
      <c r="D71" s="40">
        <f>D10</f>
        <v>0</v>
      </c>
      <c r="E71" s="40">
        <f aca="true" t="shared" si="14" ref="E71:O71">D77</f>
        <v>0</v>
      </c>
      <c r="F71" s="40">
        <f t="shared" si="14"/>
        <v>0</v>
      </c>
      <c r="G71" s="40">
        <f t="shared" si="14"/>
        <v>0</v>
      </c>
      <c r="H71" s="40">
        <f t="shared" si="14"/>
        <v>0</v>
      </c>
      <c r="I71" s="40">
        <f t="shared" si="14"/>
        <v>0</v>
      </c>
      <c r="J71" s="40">
        <f t="shared" si="14"/>
        <v>0</v>
      </c>
      <c r="K71" s="40">
        <f t="shared" si="14"/>
        <v>0</v>
      </c>
      <c r="L71" s="40">
        <f t="shared" si="14"/>
        <v>0</v>
      </c>
      <c r="M71" s="40">
        <f t="shared" si="14"/>
        <v>0</v>
      </c>
      <c r="N71" s="40">
        <f t="shared" si="14"/>
        <v>0</v>
      </c>
      <c r="O71" s="40">
        <f t="shared" si="14"/>
        <v>0</v>
      </c>
    </row>
    <row r="72" spans="2:15" s="71" customFormat="1" ht="12.75" hidden="1">
      <c r="B72" s="71" t="s">
        <v>146</v>
      </c>
      <c r="C72" s="40"/>
      <c r="D72" s="40">
        <f>D11</f>
        <v>0</v>
      </c>
      <c r="E72" s="40">
        <f aca="true" t="shared" si="15" ref="E72:O72">E11</f>
        <v>0</v>
      </c>
      <c r="F72" s="40">
        <f t="shared" si="15"/>
        <v>0</v>
      </c>
      <c r="G72" s="40">
        <f t="shared" si="15"/>
        <v>0</v>
      </c>
      <c r="H72" s="40">
        <f t="shared" si="15"/>
        <v>0</v>
      </c>
      <c r="I72" s="40">
        <f t="shared" si="15"/>
        <v>0</v>
      </c>
      <c r="J72" s="40">
        <f t="shared" si="15"/>
        <v>0</v>
      </c>
      <c r="K72" s="40">
        <f t="shared" si="15"/>
        <v>0</v>
      </c>
      <c r="L72" s="40">
        <f t="shared" si="15"/>
        <v>0</v>
      </c>
      <c r="M72" s="40">
        <f t="shared" si="15"/>
        <v>0</v>
      </c>
      <c r="N72" s="40">
        <f t="shared" si="15"/>
        <v>0</v>
      </c>
      <c r="O72" s="40">
        <f t="shared" si="15"/>
        <v>0</v>
      </c>
    </row>
    <row r="73" spans="2:15" s="71" customFormat="1" ht="13.5" hidden="1" thickBot="1">
      <c r="B73" s="294" t="s">
        <v>147</v>
      </c>
      <c r="C73" s="296"/>
      <c r="D73" s="296">
        <f aca="true" t="shared" si="16" ref="D73:O73">D13</f>
        <v>0</v>
      </c>
      <c r="E73" s="296">
        <f t="shared" si="16"/>
        <v>0</v>
      </c>
      <c r="F73" s="296">
        <f t="shared" si="16"/>
        <v>0</v>
      </c>
      <c r="G73" s="296">
        <f t="shared" si="16"/>
        <v>0</v>
      </c>
      <c r="H73" s="296">
        <f t="shared" si="16"/>
        <v>0</v>
      </c>
      <c r="I73" s="296">
        <f t="shared" si="16"/>
        <v>0</v>
      </c>
      <c r="J73" s="296">
        <f t="shared" si="16"/>
        <v>0</v>
      </c>
      <c r="K73" s="296">
        <f t="shared" si="16"/>
        <v>0</v>
      </c>
      <c r="L73" s="296">
        <f t="shared" si="16"/>
        <v>0</v>
      </c>
      <c r="M73" s="296">
        <f t="shared" si="16"/>
        <v>0</v>
      </c>
      <c r="N73" s="296">
        <f t="shared" si="16"/>
        <v>0</v>
      </c>
      <c r="O73" s="296">
        <f t="shared" si="16"/>
        <v>0</v>
      </c>
    </row>
    <row r="74" spans="2:15" s="40" customFormat="1" ht="12.75" hidden="1">
      <c r="B74" s="40" t="s">
        <v>911</v>
      </c>
      <c r="D74" s="40">
        <f aca="true" t="shared" si="17" ref="D74:O74">SUM(D71:D73)</f>
        <v>0</v>
      </c>
      <c r="E74" s="40">
        <f t="shared" si="17"/>
        <v>0</v>
      </c>
      <c r="F74" s="40">
        <f t="shared" si="17"/>
        <v>0</v>
      </c>
      <c r="G74" s="40">
        <f t="shared" si="17"/>
        <v>0</v>
      </c>
      <c r="H74" s="40">
        <f t="shared" si="17"/>
        <v>0</v>
      </c>
      <c r="I74" s="40">
        <f t="shared" si="17"/>
        <v>0</v>
      </c>
      <c r="J74" s="40">
        <f t="shared" si="17"/>
        <v>0</v>
      </c>
      <c r="K74" s="40">
        <f t="shared" si="17"/>
        <v>0</v>
      </c>
      <c r="L74" s="40">
        <f t="shared" si="17"/>
        <v>0</v>
      </c>
      <c r="M74" s="40">
        <f t="shared" si="17"/>
        <v>0</v>
      </c>
      <c r="N74" s="40">
        <f t="shared" si="17"/>
        <v>0</v>
      </c>
      <c r="O74" s="40">
        <f t="shared" si="17"/>
        <v>0</v>
      </c>
    </row>
    <row r="75" spans="2:15" s="71" customFormat="1" ht="12.75" hidden="1">
      <c r="B75" s="71" t="s">
        <v>2228</v>
      </c>
      <c r="C75" s="298"/>
      <c r="D75" s="298">
        <v>0.45</v>
      </c>
      <c r="E75" s="298">
        <v>0.636</v>
      </c>
      <c r="F75" s="298">
        <v>0</v>
      </c>
      <c r="G75" s="298">
        <v>0</v>
      </c>
      <c r="H75" s="298">
        <v>0</v>
      </c>
      <c r="I75" s="298">
        <v>0</v>
      </c>
      <c r="J75" s="298">
        <v>0</v>
      </c>
      <c r="K75" s="298">
        <v>0</v>
      </c>
      <c r="L75" s="298">
        <v>0</v>
      </c>
      <c r="M75" s="298">
        <v>0</v>
      </c>
      <c r="N75" s="298">
        <v>0</v>
      </c>
      <c r="O75" s="298">
        <v>1</v>
      </c>
    </row>
    <row r="76" spans="2:15" s="71" customFormat="1" ht="13.5" hidden="1" thickBot="1">
      <c r="B76" s="300" t="s">
        <v>2227</v>
      </c>
      <c r="C76" s="301">
        <f>-SUM(D76:O76)</f>
        <v>0</v>
      </c>
      <c r="D76" s="302">
        <f>D74*D75</f>
        <v>0</v>
      </c>
      <c r="E76" s="302">
        <f aca="true" t="shared" si="18" ref="E76:O76">E74*E75</f>
        <v>0</v>
      </c>
      <c r="F76" s="302">
        <f t="shared" si="18"/>
        <v>0</v>
      </c>
      <c r="G76" s="302">
        <f t="shared" si="18"/>
        <v>0</v>
      </c>
      <c r="H76" s="302">
        <f t="shared" si="18"/>
        <v>0</v>
      </c>
      <c r="I76" s="302">
        <f t="shared" si="18"/>
        <v>0</v>
      </c>
      <c r="J76" s="302">
        <f t="shared" si="18"/>
        <v>0</v>
      </c>
      <c r="K76" s="302">
        <f t="shared" si="18"/>
        <v>0</v>
      </c>
      <c r="L76" s="302">
        <f t="shared" si="18"/>
        <v>0</v>
      </c>
      <c r="M76" s="302">
        <f t="shared" si="18"/>
        <v>0</v>
      </c>
      <c r="N76" s="302">
        <f t="shared" si="18"/>
        <v>0</v>
      </c>
      <c r="O76" s="302">
        <f t="shared" si="18"/>
        <v>0</v>
      </c>
    </row>
    <row r="77" spans="2:15" s="40" customFormat="1" ht="13.5" hidden="1" thickTop="1">
      <c r="B77" s="144" t="s">
        <v>1559</v>
      </c>
      <c r="D77" s="40">
        <f aca="true" t="shared" si="19" ref="D77:O77">D74-D76</f>
        <v>0</v>
      </c>
      <c r="E77" s="40">
        <f t="shared" si="19"/>
        <v>0</v>
      </c>
      <c r="F77" s="40">
        <f t="shared" si="19"/>
        <v>0</v>
      </c>
      <c r="G77" s="40">
        <f t="shared" si="19"/>
        <v>0</v>
      </c>
      <c r="H77" s="40">
        <f t="shared" si="19"/>
        <v>0</v>
      </c>
      <c r="I77" s="40">
        <f t="shared" si="19"/>
        <v>0</v>
      </c>
      <c r="J77" s="40">
        <f t="shared" si="19"/>
        <v>0</v>
      </c>
      <c r="K77" s="40">
        <f t="shared" si="19"/>
        <v>0</v>
      </c>
      <c r="L77" s="40">
        <f t="shared" si="19"/>
        <v>0</v>
      </c>
      <c r="M77" s="40">
        <f t="shared" si="19"/>
        <v>0</v>
      </c>
      <c r="N77" s="40">
        <f t="shared" si="19"/>
        <v>0</v>
      </c>
      <c r="O77" s="40">
        <f t="shared" si="19"/>
        <v>0</v>
      </c>
    </row>
    <row r="78" spans="3:15" s="65" customFormat="1" ht="12.75" hidden="1">
      <c r="C78" s="135"/>
      <c r="D78" s="135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3:15" s="65" customFormat="1" ht="12.75" hidden="1">
      <c r="C79" s="135"/>
      <c r="D79" s="135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3:4" s="65" customFormat="1" ht="12.75">
      <c r="C80" s="135"/>
      <c r="D80" s="135"/>
    </row>
    <row r="81" spans="3:4" s="65" customFormat="1" ht="12.75">
      <c r="C81" s="135"/>
      <c r="D81" s="135"/>
    </row>
    <row r="82" spans="3:4" s="65" customFormat="1" ht="12.75">
      <c r="C82" s="135"/>
      <c r="D82" s="135"/>
    </row>
    <row r="83" spans="3:4" s="65" customFormat="1" ht="12.75">
      <c r="C83" s="135"/>
      <c r="D83" s="135"/>
    </row>
    <row r="84" spans="3:4" s="65" customFormat="1" ht="12.75">
      <c r="C84" s="135"/>
      <c r="D84" s="135"/>
    </row>
    <row r="85" spans="3:4" s="65" customFormat="1" ht="12.75">
      <c r="C85" s="135"/>
      <c r="D85" s="135"/>
    </row>
    <row r="86" spans="3:4" s="65" customFormat="1" ht="12.75">
      <c r="C86" s="135"/>
      <c r="D86" s="135"/>
    </row>
    <row r="87" spans="3:4" s="65" customFormat="1" ht="12.75">
      <c r="C87" s="135"/>
      <c r="D87" s="135"/>
    </row>
    <row r="88" spans="3:4" s="65" customFormat="1" ht="12.75">
      <c r="C88" s="135"/>
      <c r="D88" s="135"/>
    </row>
    <row r="89" spans="3:4" s="65" customFormat="1" ht="12.75">
      <c r="C89" s="135"/>
      <c r="D89" s="135"/>
    </row>
    <row r="90" spans="3:4" s="65" customFormat="1" ht="12.75">
      <c r="C90" s="135"/>
      <c r="D90" s="135"/>
    </row>
    <row r="91" spans="3:4" s="65" customFormat="1" ht="12.75">
      <c r="C91" s="135"/>
      <c r="D91" s="135"/>
    </row>
    <row r="92" spans="3:4" s="65" customFormat="1" ht="12.75">
      <c r="C92" s="135"/>
      <c r="D92" s="135"/>
    </row>
    <row r="93" spans="3:4" s="65" customFormat="1" ht="12.75">
      <c r="C93" s="135"/>
      <c r="D93" s="135"/>
    </row>
    <row r="94" spans="3:4" s="65" customFormat="1" ht="12.75">
      <c r="C94" s="135"/>
      <c r="D94" s="135"/>
    </row>
    <row r="95" spans="3:4" s="65" customFormat="1" ht="12.75">
      <c r="C95" s="135"/>
      <c r="D95" s="135"/>
    </row>
  </sheetData>
  <sheetProtection sheet="1" objects="1" scenarios="1"/>
  <hyperlinks>
    <hyperlink ref="B46" r:id="rId1" display="http://www.tea.state.tx.us/school.finance/funding/sofweb7.html"/>
  </hyperlinks>
  <printOptions/>
  <pageMargins left="0.25" right="0.25" top="0.5" bottom="0.5" header="0.5" footer="0.5"/>
  <pageSetup fitToHeight="1" fitToWidth="1" horizontalDpi="600" verticalDpi="600" orientation="landscape" scale="58" r:id="rId4"/>
  <headerFooter alignWithMargins="0">
    <oddFooter>&amp;R&amp;"Times New Roman,Italic"&amp;9ESC 12/Template/May 2009/Admin Lead-SF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K136"/>
  <sheetViews>
    <sheetView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" sqref="E8"/>
    </sheetView>
  </sheetViews>
  <sheetFormatPr defaultColWidth="9.140625" defaultRowHeight="12.75"/>
  <cols>
    <col min="1" max="1" width="2.8515625" style="47" customWidth="1"/>
    <col min="2" max="2" width="39.28125" style="65" customWidth="1"/>
    <col min="3" max="3" width="2.57421875" style="71" customWidth="1"/>
    <col min="4" max="4" width="11.421875" style="76" hidden="1" customWidth="1"/>
    <col min="5" max="5" width="13.00390625" style="44" customWidth="1"/>
    <col min="6" max="6" width="2.57421875" style="71" customWidth="1"/>
    <col min="7" max="7" width="11.7109375" style="47" customWidth="1"/>
    <col min="8" max="8" width="2.57421875" style="71" customWidth="1"/>
    <col min="9" max="9" width="11.7109375" style="47" customWidth="1"/>
    <col min="10" max="10" width="2.57421875" style="71" customWidth="1"/>
    <col min="11" max="11" width="11.7109375" style="47" customWidth="1"/>
    <col min="12" max="12" width="2.57421875" style="71" customWidth="1"/>
    <col min="13" max="13" width="11.7109375" style="47" customWidth="1"/>
    <col min="14" max="14" width="2.57421875" style="71" customWidth="1"/>
    <col min="15" max="15" width="11.7109375" style="47" customWidth="1"/>
    <col min="16" max="16" width="2.57421875" style="71" customWidth="1"/>
    <col min="17" max="17" width="11.7109375" style="47" customWidth="1"/>
    <col min="18" max="18" width="2.57421875" style="71" customWidth="1"/>
    <col min="19" max="19" width="11.7109375" style="47" customWidth="1"/>
    <col min="20" max="20" width="2.57421875" style="71" customWidth="1"/>
    <col min="21" max="21" width="11.7109375" style="47" customWidth="1"/>
    <col min="22" max="22" width="2.57421875" style="71" customWidth="1"/>
    <col min="23" max="23" width="11.7109375" style="47" customWidth="1"/>
    <col min="24" max="24" width="2.57421875" style="71" customWidth="1"/>
    <col min="25" max="25" width="11.7109375" style="47" customWidth="1"/>
    <col min="26" max="26" width="2.57421875" style="71" customWidth="1"/>
    <col min="27" max="27" width="11.7109375" style="47" customWidth="1"/>
    <col min="28" max="28" width="2.7109375" style="71" customWidth="1"/>
    <col min="29" max="29" width="13.57421875" style="65" customWidth="1"/>
    <col min="30" max="30" width="2.57421875" style="71" customWidth="1"/>
    <col min="31" max="31" width="13.7109375" style="47" customWidth="1"/>
    <col min="32" max="32" width="2.57421875" style="65" customWidth="1"/>
    <col min="33" max="33" width="13.421875" style="65" customWidth="1"/>
    <col min="34" max="34" width="2.57421875" style="47" customWidth="1"/>
    <col min="35" max="36" width="9.140625" style="47" customWidth="1"/>
    <col min="37" max="37" width="9.7109375" style="47" customWidth="1"/>
    <col min="38" max="16384" width="9.140625" style="47" customWidth="1"/>
  </cols>
  <sheetData>
    <row r="1" spans="1:29" ht="12.75">
      <c r="A1" s="46" t="str">
        <f>'Data Entry - FSF'!A5</f>
        <v>R3</v>
      </c>
      <c r="G1" s="34"/>
      <c r="AC1" s="114">
        <f ca="1">TODAY()</f>
        <v>40519</v>
      </c>
    </row>
    <row r="2" spans="1:34" ht="13.5" thickBot="1">
      <c r="A2" s="176"/>
      <c r="G2" s="34"/>
      <c r="L2" s="135"/>
      <c r="M2" s="48"/>
      <c r="N2" s="135"/>
      <c r="O2" s="34"/>
      <c r="AH2" s="176"/>
    </row>
    <row r="3" spans="1:34" s="65" customFormat="1" ht="24.75" customHeight="1" thickBot="1">
      <c r="A3" s="177"/>
      <c r="B3" s="282" t="s">
        <v>2209</v>
      </c>
      <c r="C3" s="71"/>
      <c r="D3" s="81"/>
      <c r="E3" s="40"/>
      <c r="F3" s="71"/>
      <c r="G3" s="117"/>
      <c r="H3" s="118" t="s">
        <v>1907</v>
      </c>
      <c r="I3" s="119"/>
      <c r="J3" s="120"/>
      <c r="K3" s="121"/>
      <c r="L3" s="122"/>
      <c r="M3" s="122"/>
      <c r="N3" s="123"/>
      <c r="O3" s="123" t="e">
        <f>'Data Entry - FSF'!C2</f>
        <v>#N/A</v>
      </c>
      <c r="P3" s="124"/>
      <c r="Q3" s="125"/>
      <c r="R3" s="71"/>
      <c r="T3" s="71"/>
      <c r="V3" s="71"/>
      <c r="X3" s="71"/>
      <c r="Z3" s="71"/>
      <c r="AB3" s="71"/>
      <c r="AD3" s="71"/>
      <c r="AH3" s="177"/>
    </row>
    <row r="4" spans="1:34" ht="24.75" customHeight="1">
      <c r="A4" s="176"/>
      <c r="B4" s="279"/>
      <c r="AH4" s="176"/>
    </row>
    <row r="5" spans="1:34" ht="12.75">
      <c r="A5" s="176"/>
      <c r="C5" s="76"/>
      <c r="E5" s="281" t="s">
        <v>2213</v>
      </c>
      <c r="AB5" s="67"/>
      <c r="AC5" s="70"/>
      <c r="AD5" s="67"/>
      <c r="AH5" s="176"/>
    </row>
    <row r="6" spans="1:37" ht="12.75">
      <c r="A6" s="176"/>
      <c r="E6" s="50" t="s">
        <v>2156</v>
      </c>
      <c r="F6" s="136"/>
      <c r="G6" s="51" t="s">
        <v>2157</v>
      </c>
      <c r="H6" s="136"/>
      <c r="I6" s="51" t="s">
        <v>2158</v>
      </c>
      <c r="J6" s="136"/>
      <c r="K6" s="51" t="s">
        <v>2159</v>
      </c>
      <c r="L6" s="136"/>
      <c r="M6" s="51" t="s">
        <v>2160</v>
      </c>
      <c r="N6" s="136"/>
      <c r="O6" s="51" t="s">
        <v>2161</v>
      </c>
      <c r="P6" s="136"/>
      <c r="Q6" s="51" t="s">
        <v>2162</v>
      </c>
      <c r="R6" s="136"/>
      <c r="S6" s="51" t="s">
        <v>2163</v>
      </c>
      <c r="T6" s="136"/>
      <c r="U6" s="51" t="s">
        <v>2164</v>
      </c>
      <c r="V6" s="136"/>
      <c r="W6" s="51" t="s">
        <v>2165</v>
      </c>
      <c r="X6" s="136"/>
      <c r="Y6" s="51" t="s">
        <v>2166</v>
      </c>
      <c r="Z6" s="136"/>
      <c r="AA6" s="51" t="s">
        <v>2167</v>
      </c>
      <c r="AB6" s="136"/>
      <c r="AC6" s="106" t="s">
        <v>2177</v>
      </c>
      <c r="AD6" s="136"/>
      <c r="AE6" s="90" t="s">
        <v>2178</v>
      </c>
      <c r="AF6" s="134"/>
      <c r="AG6" s="106" t="s">
        <v>2181</v>
      </c>
      <c r="AH6" s="176"/>
      <c r="AK6" s="49"/>
    </row>
    <row r="7" spans="1:37" s="35" customFormat="1" ht="25.5">
      <c r="A7" s="178"/>
      <c r="B7" s="239" t="s">
        <v>2258</v>
      </c>
      <c r="D7" s="77"/>
      <c r="E7" s="31" t="str">
        <f>IF(C7&gt;0,"Actual","Projected")</f>
        <v>Projected</v>
      </c>
      <c r="G7" s="31" t="str">
        <f>IF(F7&gt;0,"Actual","Projected")</f>
        <v>Projected</v>
      </c>
      <c r="I7" s="31" t="str">
        <f>IF(H7&gt;0,"Actual","Projected")</f>
        <v>Projected</v>
      </c>
      <c r="K7" s="31" t="str">
        <f>IF(J7&gt;0,"Actual","Projected")</f>
        <v>Projected</v>
      </c>
      <c r="M7" s="31" t="str">
        <f>IF(L7&gt;0,"Actual","Projected")</f>
        <v>Projected</v>
      </c>
      <c r="O7" s="31" t="str">
        <f>IF(N7&gt;0,"Actual","Projected")</f>
        <v>Projected</v>
      </c>
      <c r="Q7" s="31" t="str">
        <f>IF(P7&gt;0,"Actual","Projected")</f>
        <v>Projected</v>
      </c>
      <c r="S7" s="31" t="str">
        <f>IF(R7&gt;0,"Actual","Projected")</f>
        <v>Projected</v>
      </c>
      <c r="U7" s="31" t="str">
        <f>IF(T7&gt;0,"Actual","Projected")</f>
        <v>Projected</v>
      </c>
      <c r="W7" s="31" t="str">
        <f>IF(V7&gt;0,"Actual","Projected")</f>
        <v>Projected</v>
      </c>
      <c r="Y7" s="31" t="str">
        <f>IF(X7&gt;0,"Actual","Projected")</f>
        <v>Projected</v>
      </c>
      <c r="AA7" s="31" t="str">
        <f>IF(Z7&gt;0,"Actual","Projected")</f>
        <v>Projected</v>
      </c>
      <c r="AB7" s="107"/>
      <c r="AC7" s="107"/>
      <c r="AD7" s="107"/>
      <c r="AE7" s="91"/>
      <c r="AF7" s="107"/>
      <c r="AG7" s="107"/>
      <c r="AH7" s="178"/>
      <c r="AK7" s="52"/>
    </row>
    <row r="8" spans="1:34" s="65" customFormat="1" ht="12.75">
      <c r="A8" s="177"/>
      <c r="B8" s="66" t="s">
        <v>2429</v>
      </c>
      <c r="C8" s="67" t="s">
        <v>2170</v>
      </c>
      <c r="D8" s="78"/>
      <c r="E8" s="39">
        <v>0</v>
      </c>
      <c r="F8" s="45" t="s">
        <v>2170</v>
      </c>
      <c r="G8" s="14" t="e">
        <f>+E32</f>
        <v>#N/A</v>
      </c>
      <c r="H8" s="45" t="s">
        <v>2170</v>
      </c>
      <c r="I8" s="14" t="e">
        <f>+G32</f>
        <v>#N/A</v>
      </c>
      <c r="J8" s="45" t="s">
        <v>2170</v>
      </c>
      <c r="K8" s="14" t="e">
        <f>+I32</f>
        <v>#N/A</v>
      </c>
      <c r="L8" s="45" t="s">
        <v>2170</v>
      </c>
      <c r="M8" s="14" t="e">
        <f>+K32</f>
        <v>#N/A</v>
      </c>
      <c r="N8" s="45" t="s">
        <v>2170</v>
      </c>
      <c r="O8" s="14" t="e">
        <f>+M32</f>
        <v>#N/A</v>
      </c>
      <c r="P8" s="45" t="s">
        <v>2170</v>
      </c>
      <c r="Q8" s="14" t="e">
        <f>+O32</f>
        <v>#N/A</v>
      </c>
      <c r="R8" s="45" t="s">
        <v>2170</v>
      </c>
      <c r="S8" s="14" t="e">
        <f>+Q32</f>
        <v>#N/A</v>
      </c>
      <c r="T8" s="45" t="s">
        <v>2170</v>
      </c>
      <c r="U8" s="14" t="e">
        <f>+S32</f>
        <v>#N/A</v>
      </c>
      <c r="V8" s="45" t="s">
        <v>2170</v>
      </c>
      <c r="W8" s="14" t="e">
        <f>+U32</f>
        <v>#N/A</v>
      </c>
      <c r="X8" s="45" t="s">
        <v>2170</v>
      </c>
      <c r="Y8" s="14" t="e">
        <f>+W32</f>
        <v>#N/A</v>
      </c>
      <c r="Z8" s="45" t="s">
        <v>2170</v>
      </c>
      <c r="AA8" s="14" t="e">
        <f>+Y32</f>
        <v>#N/A</v>
      </c>
      <c r="AB8" s="45"/>
      <c r="AC8" s="68"/>
      <c r="AD8" s="45"/>
      <c r="AE8" s="92"/>
      <c r="AF8" s="14"/>
      <c r="AG8" s="68"/>
      <c r="AH8" s="177"/>
    </row>
    <row r="9" spans="1:34" ht="12.75">
      <c r="A9" s="176"/>
      <c r="E9" s="11"/>
      <c r="F9" s="40"/>
      <c r="G9" s="12"/>
      <c r="H9" s="40"/>
      <c r="I9" s="12"/>
      <c r="J9" s="40"/>
      <c r="K9" s="12"/>
      <c r="L9" s="40"/>
      <c r="M9" s="12"/>
      <c r="N9" s="40"/>
      <c r="O9" s="12"/>
      <c r="P9" s="40"/>
      <c r="Q9" s="12"/>
      <c r="R9" s="40"/>
      <c r="S9" s="12"/>
      <c r="T9" s="40"/>
      <c r="U9" s="12"/>
      <c r="V9" s="40"/>
      <c r="W9" s="12"/>
      <c r="X9" s="40"/>
      <c r="Y9" s="12"/>
      <c r="Z9" s="40"/>
      <c r="AA9" s="12"/>
      <c r="AB9" s="40"/>
      <c r="AC9" s="41"/>
      <c r="AD9" s="40"/>
      <c r="AE9" s="93"/>
      <c r="AF9" s="41"/>
      <c r="AG9" s="41"/>
      <c r="AH9" s="176"/>
    </row>
    <row r="10" spans="1:34" ht="12.75">
      <c r="A10" s="176"/>
      <c r="B10" s="141" t="s">
        <v>2168</v>
      </c>
      <c r="C10" s="67"/>
      <c r="D10" s="79"/>
      <c r="E10" s="11"/>
      <c r="F10" s="45"/>
      <c r="G10" s="12"/>
      <c r="H10" s="45"/>
      <c r="I10" s="12"/>
      <c r="J10" s="45"/>
      <c r="K10" s="12"/>
      <c r="L10" s="45"/>
      <c r="M10" s="12"/>
      <c r="N10" s="45"/>
      <c r="O10" s="12"/>
      <c r="P10" s="45"/>
      <c r="Q10" s="12"/>
      <c r="R10" s="45"/>
      <c r="S10" s="12"/>
      <c r="T10" s="45"/>
      <c r="U10" s="12"/>
      <c r="V10" s="45"/>
      <c r="W10" s="12"/>
      <c r="X10" s="45"/>
      <c r="Y10" s="189"/>
      <c r="Z10" s="45"/>
      <c r="AB10" s="45"/>
      <c r="AC10" s="41"/>
      <c r="AD10" s="45"/>
      <c r="AE10" s="93"/>
      <c r="AF10" s="41"/>
      <c r="AG10" s="41"/>
      <c r="AH10" s="176"/>
    </row>
    <row r="11" spans="1:34" ht="12.75">
      <c r="A11" s="176"/>
      <c r="B11" s="70" t="s">
        <v>2198</v>
      </c>
      <c r="C11" s="48" t="s">
        <v>2170</v>
      </c>
      <c r="E11" s="32">
        <v>0</v>
      </c>
      <c r="F11" s="44" t="s">
        <v>2170</v>
      </c>
      <c r="G11" s="12">
        <v>0</v>
      </c>
      <c r="H11" s="44" t="s">
        <v>2170</v>
      </c>
      <c r="I11" s="12">
        <v>0</v>
      </c>
      <c r="J11" s="44" t="s">
        <v>2170</v>
      </c>
      <c r="K11" s="12">
        <v>0</v>
      </c>
      <c r="L11" s="44" t="s">
        <v>2170</v>
      </c>
      <c r="M11" s="12">
        <v>0</v>
      </c>
      <c r="N11" s="44" t="s">
        <v>2170</v>
      </c>
      <c r="O11" s="12">
        <v>0</v>
      </c>
      <c r="P11" s="44" t="s">
        <v>2170</v>
      </c>
      <c r="Q11" s="12">
        <v>0</v>
      </c>
      <c r="R11" s="44" t="s">
        <v>2170</v>
      </c>
      <c r="S11" s="12">
        <v>0</v>
      </c>
      <c r="T11" s="44" t="s">
        <v>2170</v>
      </c>
      <c r="U11" s="12">
        <v>0</v>
      </c>
      <c r="V11" s="44" t="s">
        <v>2170</v>
      </c>
      <c r="W11" s="12">
        <v>0</v>
      </c>
      <c r="X11" s="44" t="s">
        <v>2170</v>
      </c>
      <c r="Y11" s="12">
        <v>0</v>
      </c>
      <c r="Z11" s="44" t="s">
        <v>2170</v>
      </c>
      <c r="AA11" s="12">
        <v>0</v>
      </c>
      <c r="AB11" s="44" t="s">
        <v>2170</v>
      </c>
      <c r="AC11" s="12">
        <f>E11+G11+I11+K11+M11+O11+Q11+S11+U11+W11+Y11+AA11</f>
        <v>0</v>
      </c>
      <c r="AD11" s="44" t="s">
        <v>2170</v>
      </c>
      <c r="AE11" s="93">
        <v>0</v>
      </c>
      <c r="AF11" s="44" t="s">
        <v>2170</v>
      </c>
      <c r="AG11" s="12">
        <f>AC11-AE11</f>
        <v>0</v>
      </c>
      <c r="AH11" s="176"/>
    </row>
    <row r="12" spans="1:34" ht="12.75">
      <c r="A12" s="176"/>
      <c r="B12" s="70" t="s">
        <v>2199</v>
      </c>
      <c r="C12" s="48" t="s">
        <v>2170</v>
      </c>
      <c r="E12" s="32">
        <v>0</v>
      </c>
      <c r="F12" s="44" t="s">
        <v>2170</v>
      </c>
      <c r="G12" s="12">
        <v>0</v>
      </c>
      <c r="H12" s="44" t="s">
        <v>2170</v>
      </c>
      <c r="I12" s="12">
        <v>0</v>
      </c>
      <c r="J12" s="44" t="s">
        <v>2170</v>
      </c>
      <c r="K12" s="12">
        <v>0</v>
      </c>
      <c r="L12" s="44" t="s">
        <v>2170</v>
      </c>
      <c r="M12" s="12">
        <v>0</v>
      </c>
      <c r="N12" s="44" t="s">
        <v>2170</v>
      </c>
      <c r="O12" s="12">
        <v>0</v>
      </c>
      <c r="P12" s="44" t="s">
        <v>2170</v>
      </c>
      <c r="Q12" s="12">
        <v>0</v>
      </c>
      <c r="R12" s="44" t="s">
        <v>2170</v>
      </c>
      <c r="S12" s="12">
        <v>0</v>
      </c>
      <c r="T12" s="44" t="s">
        <v>2170</v>
      </c>
      <c r="U12" s="12">
        <v>0</v>
      </c>
      <c r="V12" s="44" t="s">
        <v>2170</v>
      </c>
      <c r="W12" s="12">
        <v>0</v>
      </c>
      <c r="X12" s="44" t="s">
        <v>2170</v>
      </c>
      <c r="Y12" s="12">
        <v>0</v>
      </c>
      <c r="Z12" s="44" t="s">
        <v>2170</v>
      </c>
      <c r="AA12" s="12">
        <v>0</v>
      </c>
      <c r="AB12" s="44" t="s">
        <v>2170</v>
      </c>
      <c r="AC12" s="12">
        <f>E12+G12+I12+K12+M12+O12+Q12+S12+U12+W12+Y12+AA12</f>
        <v>0</v>
      </c>
      <c r="AD12" s="44" t="s">
        <v>2170</v>
      </c>
      <c r="AE12" s="93">
        <v>0</v>
      </c>
      <c r="AF12" s="44" t="s">
        <v>2170</v>
      </c>
      <c r="AG12" s="12">
        <f aca="true" t="shared" si="0" ref="AG12:AG20">AC12-AE12</f>
        <v>0</v>
      </c>
      <c r="AH12" s="176"/>
    </row>
    <row r="13" spans="1:34" ht="12.75">
      <c r="A13" s="176"/>
      <c r="B13" s="70" t="s">
        <v>2200</v>
      </c>
      <c r="C13" s="48" t="s">
        <v>2170</v>
      </c>
      <c r="E13" s="32">
        <v>0</v>
      </c>
      <c r="F13" s="44" t="s">
        <v>2170</v>
      </c>
      <c r="G13" s="12">
        <v>0</v>
      </c>
      <c r="H13" s="44" t="s">
        <v>2170</v>
      </c>
      <c r="I13" s="12">
        <v>0</v>
      </c>
      <c r="J13" s="44" t="s">
        <v>2170</v>
      </c>
      <c r="K13" s="12">
        <v>0</v>
      </c>
      <c r="L13" s="44" t="s">
        <v>2170</v>
      </c>
      <c r="M13" s="12">
        <v>0</v>
      </c>
      <c r="N13" s="44" t="s">
        <v>2170</v>
      </c>
      <c r="O13" s="12">
        <v>0</v>
      </c>
      <c r="P13" s="44" t="s">
        <v>2170</v>
      </c>
      <c r="Q13" s="12">
        <v>0</v>
      </c>
      <c r="R13" s="44" t="s">
        <v>2170</v>
      </c>
      <c r="S13" s="12">
        <v>0</v>
      </c>
      <c r="T13" s="44" t="s">
        <v>2170</v>
      </c>
      <c r="U13" s="12">
        <v>0</v>
      </c>
      <c r="V13" s="44" t="s">
        <v>2170</v>
      </c>
      <c r="W13" s="12">
        <v>0</v>
      </c>
      <c r="X13" s="44" t="s">
        <v>2170</v>
      </c>
      <c r="Y13" s="12">
        <v>0</v>
      </c>
      <c r="Z13" s="44" t="s">
        <v>2170</v>
      </c>
      <c r="AA13" s="12">
        <v>0</v>
      </c>
      <c r="AB13" s="44" t="s">
        <v>2170</v>
      </c>
      <c r="AC13" s="12">
        <f aca="true" t="shared" si="1" ref="AC13:AC20">E13+G13+I13+K13+M13+O13+Q13+S13+U13+W13+Y13+AA13</f>
        <v>0</v>
      </c>
      <c r="AD13" s="44" t="s">
        <v>2170</v>
      </c>
      <c r="AE13" s="93">
        <v>0</v>
      </c>
      <c r="AF13" s="44" t="s">
        <v>2170</v>
      </c>
      <c r="AG13" s="12">
        <f t="shared" si="0"/>
        <v>0</v>
      </c>
      <c r="AH13" s="176"/>
    </row>
    <row r="14" spans="1:34" ht="12.75">
      <c r="A14" s="176"/>
      <c r="B14" s="70" t="s">
        <v>2201</v>
      </c>
      <c r="C14" s="48" t="s">
        <v>2170</v>
      </c>
      <c r="E14" s="32">
        <v>0</v>
      </c>
      <c r="F14" s="44" t="s">
        <v>2170</v>
      </c>
      <c r="G14" s="12">
        <v>0</v>
      </c>
      <c r="H14" s="32" t="s">
        <v>2170</v>
      </c>
      <c r="I14" s="12">
        <v>0</v>
      </c>
      <c r="J14" s="44" t="s">
        <v>2170</v>
      </c>
      <c r="K14" s="12">
        <v>0</v>
      </c>
      <c r="L14" s="44" t="s">
        <v>2170</v>
      </c>
      <c r="M14" s="12">
        <v>0</v>
      </c>
      <c r="N14" s="44" t="s">
        <v>2170</v>
      </c>
      <c r="O14" s="12">
        <v>0</v>
      </c>
      <c r="P14" s="44" t="s">
        <v>2170</v>
      </c>
      <c r="Q14" s="12">
        <v>0</v>
      </c>
      <c r="R14" s="44" t="s">
        <v>2170</v>
      </c>
      <c r="S14" s="12">
        <v>0</v>
      </c>
      <c r="T14" s="44" t="s">
        <v>2170</v>
      </c>
      <c r="U14" s="12">
        <v>0</v>
      </c>
      <c r="V14" s="44" t="s">
        <v>2170</v>
      </c>
      <c r="W14" s="12">
        <v>0</v>
      </c>
      <c r="X14" s="44" t="s">
        <v>2170</v>
      </c>
      <c r="Y14" s="12">
        <v>0</v>
      </c>
      <c r="Z14" s="44" t="s">
        <v>2170</v>
      </c>
      <c r="AA14" s="12">
        <v>0</v>
      </c>
      <c r="AB14" s="44" t="s">
        <v>2170</v>
      </c>
      <c r="AC14" s="12">
        <f>E14+G14+I14+K14+M14+O14+Q14+S14+U14+W14+Y14+AA14</f>
        <v>0</v>
      </c>
      <c r="AD14" s="44" t="s">
        <v>2170</v>
      </c>
      <c r="AE14" s="93">
        <v>0</v>
      </c>
      <c r="AF14" s="44" t="s">
        <v>2170</v>
      </c>
      <c r="AG14" s="12">
        <f t="shared" si="0"/>
        <v>0</v>
      </c>
      <c r="AH14" s="176"/>
    </row>
    <row r="15" spans="1:34" ht="12.75">
      <c r="A15" s="176"/>
      <c r="B15" s="70" t="s">
        <v>2202</v>
      </c>
      <c r="C15" s="48" t="s">
        <v>2170</v>
      </c>
      <c r="D15" s="131">
        <f>'Data Entry - FSF'!C15</f>
        <v>0</v>
      </c>
      <c r="E15" s="32">
        <f>D15/12</f>
        <v>0</v>
      </c>
      <c r="F15" s="44" t="s">
        <v>2170</v>
      </c>
      <c r="G15" s="12">
        <f>SUM(D15-E15)/11</f>
        <v>0</v>
      </c>
      <c r="H15" s="44" t="s">
        <v>2170</v>
      </c>
      <c r="I15" s="12">
        <f>SUM(D15-E15-G15)/10</f>
        <v>0</v>
      </c>
      <c r="J15" s="44" t="s">
        <v>2170</v>
      </c>
      <c r="K15" s="12">
        <f>SUM(D15-E15-G15-I15)/9</f>
        <v>0</v>
      </c>
      <c r="L15" s="44" t="s">
        <v>2170</v>
      </c>
      <c r="M15" s="12">
        <f>SUM(D15-E15-G15-I15-K15)/8</f>
        <v>0</v>
      </c>
      <c r="N15" s="44" t="s">
        <v>2170</v>
      </c>
      <c r="O15" s="12">
        <f>SUM(D15-E15-G15-I15-K15-M15)/7</f>
        <v>0</v>
      </c>
      <c r="P15" s="44" t="s">
        <v>2170</v>
      </c>
      <c r="Q15" s="12">
        <f>SUM(D15-E15-G15-I15-K15-M15-O15)/6</f>
        <v>0</v>
      </c>
      <c r="R15" s="44" t="s">
        <v>2170</v>
      </c>
      <c r="S15" s="12">
        <f>SUM(D15-E15-G15-I15-K15-M15-O15-Q15)/5</f>
        <v>0</v>
      </c>
      <c r="T15" s="44" t="s">
        <v>2170</v>
      </c>
      <c r="U15" s="12">
        <f>SUM(D15-E15-G15-I15-K15-M15-O15-Q15-S15)/4</f>
        <v>0</v>
      </c>
      <c r="V15" s="44" t="s">
        <v>2170</v>
      </c>
      <c r="W15" s="116">
        <f>SUM(D15-E15-G15-I15-K15-M15-O15-Q15-S15-U15)/3</f>
        <v>0</v>
      </c>
      <c r="X15" s="44" t="s">
        <v>2170</v>
      </c>
      <c r="Y15" s="12">
        <f>SUM(D15-E15-G15-I15-K15-M15-O15-Q15-S15-U15-W15)/2</f>
        <v>0</v>
      </c>
      <c r="Z15" s="44" t="s">
        <v>2170</v>
      </c>
      <c r="AA15" s="116">
        <f>SUM(D15-E15-G15-I15-K15-M15-O15-Q15-S15-U15-W15-Y15)/1</f>
        <v>0</v>
      </c>
      <c r="AB15" s="44" t="s">
        <v>2170</v>
      </c>
      <c r="AC15" s="12">
        <f t="shared" si="1"/>
        <v>0</v>
      </c>
      <c r="AD15" s="44" t="s">
        <v>2170</v>
      </c>
      <c r="AE15" s="93">
        <v>0</v>
      </c>
      <c r="AF15" s="44" t="s">
        <v>2170</v>
      </c>
      <c r="AG15" s="12">
        <f t="shared" si="0"/>
        <v>0</v>
      </c>
      <c r="AH15" s="176"/>
    </row>
    <row r="16" spans="1:34" ht="12.75">
      <c r="A16" s="176"/>
      <c r="B16" s="70" t="s">
        <v>2169</v>
      </c>
      <c r="C16" s="48" t="s">
        <v>2170</v>
      </c>
      <c r="D16" s="131">
        <f>'Data Entry - FSF'!C12</f>
        <v>0</v>
      </c>
      <c r="E16" s="12" t="e">
        <f>IF('Data Entry - FSF'!C8=1,'Data Entry - FSF'!D57,IF('Data Entry - FSF'!C8=2,'Data Entry - FSF'!D67,'Data Entry - FSF'!D76))</f>
        <v>#N/A</v>
      </c>
      <c r="F16" s="44" t="s">
        <v>2170</v>
      </c>
      <c r="G16" s="12" t="e">
        <f>IF('Data Entry - FSF'!C8=1,'Data Entry - FSF'!E57,IF('Data Entry - FSF'!C8=2,'Data Entry - FSF'!E67,'Data Entry - FSF'!E76))</f>
        <v>#N/A</v>
      </c>
      <c r="H16" s="44" t="s">
        <v>2170</v>
      </c>
      <c r="I16" s="12" t="e">
        <f>IF('Data Entry - FSF'!C8=1,'Data Entry - FSF'!F57,IF('Data Entry - FSF'!C8=2,'Data Entry - FSF'!F67,'Data Entry - FSF'!F76))</f>
        <v>#N/A</v>
      </c>
      <c r="J16" s="44" t="s">
        <v>2170</v>
      </c>
      <c r="K16" s="12" t="e">
        <f>IF('Data Entry - FSF'!C8=1,'Data Entry - FSF'!G57,IF('Data Entry - FSF'!C8=2,'Data Entry - FSF'!G67,'Data Entry - FSF'!G76))</f>
        <v>#N/A</v>
      </c>
      <c r="L16" s="44" t="s">
        <v>2170</v>
      </c>
      <c r="M16" s="12" t="e">
        <f>IF('Data Entry - FSF'!C8=1,'Data Entry - FSF'!H57,IF('Data Entry - FSF'!C8=2,'Data Entry - FSF'!H67,'Data Entry - FSF'!H76))</f>
        <v>#N/A</v>
      </c>
      <c r="N16" s="44" t="s">
        <v>2170</v>
      </c>
      <c r="O16" s="12" t="e">
        <f>IF('Data Entry - FSF'!C8=1,'Data Entry - FSF'!I57,IF('Data Entry - FSF'!C8=2,'Data Entry - FSF'!I67,'Data Entry - FSF'!I76))</f>
        <v>#N/A</v>
      </c>
      <c r="P16" s="44" t="s">
        <v>2170</v>
      </c>
      <c r="Q16" s="12" t="e">
        <f>IF('Data Entry - FSF'!C8=1,'Data Entry - FSF'!J57,IF('Data Entry - FSF'!C8=2,'Data Entry - FSF'!J67,'Data Entry - FSF'!J76))</f>
        <v>#N/A</v>
      </c>
      <c r="R16" s="44" t="s">
        <v>2170</v>
      </c>
      <c r="S16" s="116" t="e">
        <f>IF('Data Entry - FSF'!C8=1,'Data Entry - FSF'!K57,IF('Data Entry - FSF'!C8=2,'Data Entry - FSF'!K67,'Data Entry - FSF'!K76))</f>
        <v>#N/A</v>
      </c>
      <c r="T16" s="44" t="s">
        <v>2170</v>
      </c>
      <c r="U16" s="12" t="e">
        <f>IF('Data Entry - FSF'!C8=1,'Data Entry - FSF'!L57,IF('Data Entry - FSF'!C8=2,'Data Entry - FSF'!L67,'Data Entry - FSF'!L76))</f>
        <v>#N/A</v>
      </c>
      <c r="V16" s="44" t="s">
        <v>2170</v>
      </c>
      <c r="W16" s="12" t="e">
        <f>IF('Data Entry - FSF'!C8=1,'Data Entry - FSF'!M57,IF('Data Entry - FSF'!C8=2,'Data Entry - FSF'!M67,'Data Entry - FSF'!M76))</f>
        <v>#N/A</v>
      </c>
      <c r="X16" s="44" t="s">
        <v>2170</v>
      </c>
      <c r="Y16" s="12" t="e">
        <f>IF('Data Entry - FSF'!C8=1,'Data Entry - FSF'!N57,IF('Data Entry - FSF'!C8=2,'Data Entry - FSF'!N67,'Data Entry - FSF'!N76))</f>
        <v>#N/A</v>
      </c>
      <c r="Z16" s="44" t="s">
        <v>2170</v>
      </c>
      <c r="AA16" s="12" t="e">
        <f>IF('Data Entry - FSF'!C8=1,'Data Entry - FSF'!O57,IF('Data Entry - FSF'!C8=2,'Data Entry - FSF'!O67,'Data Entry - FSF'!O76))</f>
        <v>#N/A</v>
      </c>
      <c r="AB16" s="44" t="s">
        <v>2170</v>
      </c>
      <c r="AC16" s="12" t="e">
        <f t="shared" si="1"/>
        <v>#N/A</v>
      </c>
      <c r="AD16" s="44" t="s">
        <v>2170</v>
      </c>
      <c r="AE16" s="93">
        <v>0</v>
      </c>
      <c r="AF16" s="44" t="s">
        <v>2170</v>
      </c>
      <c r="AG16" s="12" t="e">
        <f t="shared" si="0"/>
        <v>#N/A</v>
      </c>
      <c r="AH16" s="176"/>
    </row>
    <row r="17" spans="1:34" ht="12.75">
      <c r="A17" s="176"/>
      <c r="B17" s="70" t="s">
        <v>2176</v>
      </c>
      <c r="C17" s="48" t="s">
        <v>2170</v>
      </c>
      <c r="D17" s="131"/>
      <c r="E17" s="12">
        <v>0</v>
      </c>
      <c r="F17" s="44" t="s">
        <v>2170</v>
      </c>
      <c r="G17" s="12">
        <v>0</v>
      </c>
      <c r="H17" s="44" t="s">
        <v>2170</v>
      </c>
      <c r="I17" s="12">
        <v>0</v>
      </c>
      <c r="J17" s="44" t="s">
        <v>2170</v>
      </c>
      <c r="K17" s="12">
        <v>0</v>
      </c>
      <c r="L17" s="44" t="s">
        <v>2170</v>
      </c>
      <c r="M17" s="12">
        <v>0</v>
      </c>
      <c r="N17" s="44" t="s">
        <v>2170</v>
      </c>
      <c r="O17" s="12">
        <v>0</v>
      </c>
      <c r="P17" s="44" t="s">
        <v>2170</v>
      </c>
      <c r="Q17" s="12">
        <v>0</v>
      </c>
      <c r="R17" s="44" t="s">
        <v>2170</v>
      </c>
      <c r="S17" s="116">
        <v>0</v>
      </c>
      <c r="T17" s="44" t="s">
        <v>2170</v>
      </c>
      <c r="U17" s="12">
        <v>0</v>
      </c>
      <c r="V17" s="44" t="s">
        <v>2170</v>
      </c>
      <c r="W17" s="12">
        <v>0</v>
      </c>
      <c r="X17" s="44" t="s">
        <v>2170</v>
      </c>
      <c r="Y17" s="12">
        <v>0</v>
      </c>
      <c r="Z17" s="44" t="s">
        <v>2170</v>
      </c>
      <c r="AA17" s="12">
        <v>0</v>
      </c>
      <c r="AB17" s="44" t="s">
        <v>2170</v>
      </c>
      <c r="AC17" s="12">
        <f t="shared" si="1"/>
        <v>0</v>
      </c>
      <c r="AD17" s="44" t="s">
        <v>2170</v>
      </c>
      <c r="AE17" s="93">
        <v>0</v>
      </c>
      <c r="AF17" s="44" t="s">
        <v>2170</v>
      </c>
      <c r="AG17" s="12">
        <f t="shared" si="0"/>
        <v>0</v>
      </c>
      <c r="AH17" s="176"/>
    </row>
    <row r="18" spans="1:34" ht="12.75">
      <c r="A18" s="176"/>
      <c r="B18" s="70" t="s">
        <v>2203</v>
      </c>
      <c r="C18" s="48" t="s">
        <v>2170</v>
      </c>
      <c r="D18" s="165"/>
      <c r="E18" s="32">
        <v>0</v>
      </c>
      <c r="F18" s="44" t="s">
        <v>2170</v>
      </c>
      <c r="G18" s="12">
        <v>0</v>
      </c>
      <c r="H18" s="44" t="s">
        <v>2170</v>
      </c>
      <c r="I18" s="12">
        <v>0</v>
      </c>
      <c r="J18" s="44" t="s">
        <v>2170</v>
      </c>
      <c r="K18" s="12">
        <v>0</v>
      </c>
      <c r="L18" s="44" t="s">
        <v>2170</v>
      </c>
      <c r="M18" s="12">
        <v>0</v>
      </c>
      <c r="N18" s="44" t="s">
        <v>2170</v>
      </c>
      <c r="O18" s="12">
        <v>0</v>
      </c>
      <c r="P18" s="44" t="s">
        <v>2170</v>
      </c>
      <c r="Q18" s="12">
        <v>0</v>
      </c>
      <c r="R18" s="44" t="s">
        <v>2170</v>
      </c>
      <c r="S18" s="12">
        <v>0</v>
      </c>
      <c r="T18" s="44" t="s">
        <v>2170</v>
      </c>
      <c r="U18" s="12">
        <v>0</v>
      </c>
      <c r="V18" s="44" t="s">
        <v>2170</v>
      </c>
      <c r="W18" s="12">
        <v>0</v>
      </c>
      <c r="X18" s="44" t="s">
        <v>2170</v>
      </c>
      <c r="Y18" s="12">
        <v>0</v>
      </c>
      <c r="Z18" s="44" t="s">
        <v>2170</v>
      </c>
      <c r="AA18" s="12">
        <v>0</v>
      </c>
      <c r="AB18" s="44" t="s">
        <v>2170</v>
      </c>
      <c r="AC18" s="12">
        <f t="shared" si="1"/>
        <v>0</v>
      </c>
      <c r="AD18" s="44" t="s">
        <v>2170</v>
      </c>
      <c r="AE18" s="93">
        <v>0</v>
      </c>
      <c r="AF18" s="44" t="s">
        <v>2170</v>
      </c>
      <c r="AG18" s="12">
        <f t="shared" si="0"/>
        <v>0</v>
      </c>
      <c r="AH18" s="176"/>
    </row>
    <row r="19" spans="1:34" ht="12.75">
      <c r="A19" s="176"/>
      <c r="B19" s="70" t="s">
        <v>2631</v>
      </c>
      <c r="C19" s="48" t="s">
        <v>2170</v>
      </c>
      <c r="D19" s="131">
        <f>'Data Entry - FSF'!C16</f>
        <v>0</v>
      </c>
      <c r="E19" s="32">
        <v>0</v>
      </c>
      <c r="F19" s="44" t="s">
        <v>2170</v>
      </c>
      <c r="G19" s="273">
        <f>SUM($D$19)/9</f>
        <v>0</v>
      </c>
      <c r="H19" s="44" t="s">
        <v>2170</v>
      </c>
      <c r="I19" s="273">
        <f>SUM($D$19-G19)/8</f>
        <v>0</v>
      </c>
      <c r="J19" s="44" t="s">
        <v>2170</v>
      </c>
      <c r="K19" s="273">
        <f>SUM($D$19-G19-I19)/7</f>
        <v>0</v>
      </c>
      <c r="L19" s="44" t="s">
        <v>2170</v>
      </c>
      <c r="M19" s="273">
        <f>SUM($D$19-G19-I19-K19)/6</f>
        <v>0</v>
      </c>
      <c r="N19" s="44" t="s">
        <v>2170</v>
      </c>
      <c r="O19" s="273">
        <f>SUM($D$19-G19-I19-K19-M19)/5</f>
        <v>0</v>
      </c>
      <c r="P19" s="44" t="s">
        <v>2170</v>
      </c>
      <c r="Q19" s="273">
        <f>SUM($D$19-G19-I19-K19-M19-O19)/4</f>
        <v>0</v>
      </c>
      <c r="R19" s="44" t="s">
        <v>2170</v>
      </c>
      <c r="S19" s="273">
        <f>SUM($D$19-G19-I19-K19-M19-O19-Q19)/3</f>
        <v>0</v>
      </c>
      <c r="T19" s="44" t="s">
        <v>2170</v>
      </c>
      <c r="U19" s="273">
        <f>SUM($D$19-G19-I19-K19-M19-O19-Q19-S19)/2</f>
        <v>0</v>
      </c>
      <c r="V19" s="44" t="s">
        <v>2170</v>
      </c>
      <c r="W19" s="273">
        <f>SUM($D$19-G19-I19-K19-M19-O19-Q19-S19-U19)/1</f>
        <v>0</v>
      </c>
      <c r="X19" s="44" t="s">
        <v>2170</v>
      </c>
      <c r="Y19" s="12">
        <v>0</v>
      </c>
      <c r="Z19" s="44" t="s">
        <v>2170</v>
      </c>
      <c r="AA19" s="12">
        <v>0</v>
      </c>
      <c r="AB19" s="44" t="s">
        <v>2170</v>
      </c>
      <c r="AC19" s="12">
        <f>SUM(E19:AA19)</f>
        <v>0</v>
      </c>
      <c r="AD19" s="44" t="s">
        <v>2170</v>
      </c>
      <c r="AE19" s="93">
        <v>0</v>
      </c>
      <c r="AF19" s="44" t="s">
        <v>2170</v>
      </c>
      <c r="AG19" s="12">
        <f t="shared" si="0"/>
        <v>0</v>
      </c>
      <c r="AH19" s="176"/>
    </row>
    <row r="20" spans="1:34" ht="12.75">
      <c r="A20" s="176"/>
      <c r="B20" s="240" t="s">
        <v>2632</v>
      </c>
      <c r="C20" s="231" t="s">
        <v>2170</v>
      </c>
      <c r="D20" s="166">
        <f>'Data Entry - FSF'!C17</f>
        <v>0</v>
      </c>
      <c r="E20" s="33">
        <f>D20/12</f>
        <v>0</v>
      </c>
      <c r="F20" s="232" t="s">
        <v>2170</v>
      </c>
      <c r="G20" s="13">
        <f>SUM($D$20-E20)/11</f>
        <v>0</v>
      </c>
      <c r="H20" s="232" t="s">
        <v>2170</v>
      </c>
      <c r="I20" s="13">
        <f>SUM($D$20-E20-G20)/10</f>
        <v>0</v>
      </c>
      <c r="J20" s="232" t="s">
        <v>2170</v>
      </c>
      <c r="K20" s="13">
        <f>SUM($D$20-E20-G20-I20)/9</f>
        <v>0</v>
      </c>
      <c r="L20" s="232" t="s">
        <v>2170</v>
      </c>
      <c r="M20" s="13">
        <f>SUM($D$20-E20-G20-I20-K20)/8</f>
        <v>0</v>
      </c>
      <c r="N20" s="232" t="s">
        <v>2170</v>
      </c>
      <c r="O20" s="13">
        <f>SUM($D$20-E20-G20-I20-K20-M20)/7</f>
        <v>0</v>
      </c>
      <c r="P20" s="232" t="s">
        <v>2170</v>
      </c>
      <c r="Q20" s="13">
        <f>SUM($D$20-E20-G20-I20-K20-M20-O20)/6</f>
        <v>0</v>
      </c>
      <c r="R20" s="232" t="s">
        <v>2170</v>
      </c>
      <c r="S20" s="13">
        <f>SUM($D$20-E20-G20-I20-K20-M20-O20-Q20)/5</f>
        <v>0</v>
      </c>
      <c r="T20" s="232" t="s">
        <v>2170</v>
      </c>
      <c r="U20" s="13">
        <f>SUM($D$20-E20-G20-I20-K20-M20-O20-Q20-S20)/4</f>
        <v>0</v>
      </c>
      <c r="V20" s="232" t="s">
        <v>2170</v>
      </c>
      <c r="W20" s="13">
        <f>SUM($D$20-E20-G20-I20-K20-M20-O20-Q20-S20-U20)/3</f>
        <v>0</v>
      </c>
      <c r="X20" s="232" t="s">
        <v>2170</v>
      </c>
      <c r="Y20" s="13">
        <f>SUM($D$20-E20-G20-I20-K20-M20-O20-Q20-S20-U20-W20)/2</f>
        <v>0</v>
      </c>
      <c r="Z20" s="232" t="s">
        <v>2170</v>
      </c>
      <c r="AA20" s="13">
        <f>SUM($D$20-E20-G20-I20-K20-M20-O20-Q20-S20-U20-W20-Y20)/1</f>
        <v>0</v>
      </c>
      <c r="AB20" s="232" t="s">
        <v>2170</v>
      </c>
      <c r="AC20" s="13">
        <f t="shared" si="1"/>
        <v>0</v>
      </c>
      <c r="AD20" s="232" t="s">
        <v>2170</v>
      </c>
      <c r="AE20" s="94">
        <v>0</v>
      </c>
      <c r="AF20" s="232" t="s">
        <v>2170</v>
      </c>
      <c r="AG20" s="13">
        <f t="shared" si="0"/>
        <v>0</v>
      </c>
      <c r="AH20" s="176"/>
    </row>
    <row r="21" spans="1:34" s="65" customFormat="1" ht="12.75">
      <c r="A21" s="177"/>
      <c r="B21" s="69" t="s">
        <v>2179</v>
      </c>
      <c r="C21" s="67" t="s">
        <v>2170</v>
      </c>
      <c r="D21" s="78"/>
      <c r="E21" s="45" t="e">
        <f>SUM(E11:E20)</f>
        <v>#N/A</v>
      </c>
      <c r="F21" s="45" t="s">
        <v>2170</v>
      </c>
      <c r="G21" s="14" t="e">
        <f>SUM(G11:G20)</f>
        <v>#N/A</v>
      </c>
      <c r="H21" s="45" t="s">
        <v>2170</v>
      </c>
      <c r="I21" s="14" t="e">
        <f>SUM(I11:I20)</f>
        <v>#N/A</v>
      </c>
      <c r="J21" s="45" t="s">
        <v>2170</v>
      </c>
      <c r="K21" s="14" t="e">
        <f>SUM(K11:K20)</f>
        <v>#N/A</v>
      </c>
      <c r="L21" s="45" t="s">
        <v>2170</v>
      </c>
      <c r="M21" s="14" t="e">
        <f>SUM(M11:M20)</f>
        <v>#N/A</v>
      </c>
      <c r="N21" s="45" t="s">
        <v>2170</v>
      </c>
      <c r="O21" s="14" t="e">
        <f>SUM(O11:O20)</f>
        <v>#N/A</v>
      </c>
      <c r="P21" s="45" t="s">
        <v>2170</v>
      </c>
      <c r="Q21" s="14" t="e">
        <f>SUM(Q11:Q20)</f>
        <v>#N/A</v>
      </c>
      <c r="R21" s="45" t="s">
        <v>2170</v>
      </c>
      <c r="S21" s="14" t="e">
        <f>SUM(S11:S20)</f>
        <v>#N/A</v>
      </c>
      <c r="T21" s="45" t="s">
        <v>2170</v>
      </c>
      <c r="U21" s="14" t="e">
        <f>SUM(U11:U20)</f>
        <v>#N/A</v>
      </c>
      <c r="V21" s="45" t="s">
        <v>2170</v>
      </c>
      <c r="W21" s="14" t="e">
        <f>SUM(W11:W20)</f>
        <v>#N/A</v>
      </c>
      <c r="X21" s="45" t="s">
        <v>2170</v>
      </c>
      <c r="Y21" s="14" t="e">
        <f>SUM(Y11:Y20)</f>
        <v>#N/A</v>
      </c>
      <c r="Z21" s="45" t="s">
        <v>2170</v>
      </c>
      <c r="AA21" s="14" t="e">
        <f>SUM(AA11:AA20)</f>
        <v>#N/A</v>
      </c>
      <c r="AB21" s="45" t="s">
        <v>2170</v>
      </c>
      <c r="AC21" s="14" t="e">
        <f>SUM(AC11:AC20)</f>
        <v>#N/A</v>
      </c>
      <c r="AD21" s="45" t="s">
        <v>2170</v>
      </c>
      <c r="AE21" s="95">
        <f>SUM(AE11:AE20)</f>
        <v>0</v>
      </c>
      <c r="AF21" s="45" t="s">
        <v>2170</v>
      </c>
      <c r="AG21" s="14" t="e">
        <f>SUM(AG11:AG20)</f>
        <v>#N/A</v>
      </c>
      <c r="AH21" s="177"/>
    </row>
    <row r="22" spans="1:34" ht="12.75">
      <c r="A22" s="176"/>
      <c r="E22" s="11"/>
      <c r="F22" s="40"/>
      <c r="G22" s="12"/>
      <c r="H22" s="40"/>
      <c r="I22" s="12"/>
      <c r="J22" s="40"/>
      <c r="K22" s="12"/>
      <c r="L22" s="40"/>
      <c r="M22" s="12"/>
      <c r="N22" s="40"/>
      <c r="O22" s="12"/>
      <c r="P22" s="40"/>
      <c r="Q22" s="12"/>
      <c r="R22" s="40"/>
      <c r="S22" s="12"/>
      <c r="T22" s="40"/>
      <c r="U22" s="12"/>
      <c r="V22" s="40"/>
      <c r="W22" s="12"/>
      <c r="X22" s="40"/>
      <c r="Y22" s="12"/>
      <c r="Z22" s="40"/>
      <c r="AA22" s="12"/>
      <c r="AB22" s="40"/>
      <c r="AC22" s="41"/>
      <c r="AD22" s="40"/>
      <c r="AE22" s="93"/>
      <c r="AF22" s="41"/>
      <c r="AG22" s="41"/>
      <c r="AH22" s="176"/>
    </row>
    <row r="23" spans="1:34" ht="12.75">
      <c r="A23" s="176"/>
      <c r="B23" s="141" t="s">
        <v>2171</v>
      </c>
      <c r="E23" s="11"/>
      <c r="F23" s="40"/>
      <c r="G23" s="12"/>
      <c r="H23" s="40"/>
      <c r="I23" s="12"/>
      <c r="J23" s="40"/>
      <c r="K23" s="12"/>
      <c r="L23" s="40"/>
      <c r="M23" s="12"/>
      <c r="N23" s="40"/>
      <c r="O23" s="12"/>
      <c r="P23" s="40"/>
      <c r="Q23" s="12"/>
      <c r="R23" s="40"/>
      <c r="S23" s="12"/>
      <c r="T23" s="40"/>
      <c r="U23" s="12"/>
      <c r="V23" s="40"/>
      <c r="W23" s="12"/>
      <c r="X23" s="40"/>
      <c r="Y23" s="12"/>
      <c r="Z23" s="40"/>
      <c r="AA23" s="12"/>
      <c r="AB23" s="40"/>
      <c r="AC23" s="41"/>
      <c r="AD23" s="40"/>
      <c r="AE23" s="93"/>
      <c r="AF23" s="41"/>
      <c r="AG23" s="41"/>
      <c r="AH23" s="176"/>
    </row>
    <row r="24" spans="1:34" s="238" customFormat="1" ht="12.75">
      <c r="A24" s="234"/>
      <c r="B24" s="70" t="s">
        <v>2174</v>
      </c>
      <c r="C24" s="235" t="s">
        <v>2170</v>
      </c>
      <c r="D24" s="236"/>
      <c r="E24" s="32">
        <v>0</v>
      </c>
      <c r="F24" s="32" t="s">
        <v>2170</v>
      </c>
      <c r="G24" s="116">
        <v>0</v>
      </c>
      <c r="H24" s="32" t="s">
        <v>2170</v>
      </c>
      <c r="I24" s="116">
        <v>0</v>
      </c>
      <c r="J24" s="32" t="s">
        <v>2170</v>
      </c>
      <c r="K24" s="116">
        <v>0</v>
      </c>
      <c r="L24" s="32" t="s">
        <v>2170</v>
      </c>
      <c r="M24" s="116">
        <v>0</v>
      </c>
      <c r="N24" s="32" t="s">
        <v>2170</v>
      </c>
      <c r="O24" s="116">
        <v>0</v>
      </c>
      <c r="P24" s="32" t="s">
        <v>2170</v>
      </c>
      <c r="Q24" s="116">
        <v>0</v>
      </c>
      <c r="R24" s="32" t="s">
        <v>2170</v>
      </c>
      <c r="S24" s="116">
        <v>0</v>
      </c>
      <c r="T24" s="32" t="s">
        <v>2170</v>
      </c>
      <c r="U24" s="116">
        <v>0</v>
      </c>
      <c r="V24" s="32" t="s">
        <v>2170</v>
      </c>
      <c r="W24" s="116">
        <v>0</v>
      </c>
      <c r="X24" s="32" t="s">
        <v>2170</v>
      </c>
      <c r="Y24" s="116">
        <v>0</v>
      </c>
      <c r="Z24" s="32" t="s">
        <v>2170</v>
      </c>
      <c r="AA24" s="116">
        <v>0</v>
      </c>
      <c r="AB24" s="32" t="s">
        <v>2170</v>
      </c>
      <c r="AC24" s="116">
        <f>E24+G24+I24+K24+M24+O24+Q24+S24+U24+W24+Y24+AA24</f>
        <v>0</v>
      </c>
      <c r="AD24" s="32" t="s">
        <v>2170</v>
      </c>
      <c r="AE24" s="237">
        <v>0</v>
      </c>
      <c r="AF24" s="32" t="s">
        <v>2170</v>
      </c>
      <c r="AG24" s="116">
        <f>AE24-AC24</f>
        <v>0</v>
      </c>
      <c r="AH24" s="234"/>
    </row>
    <row r="25" spans="1:34" ht="12.75">
      <c r="A25" s="176"/>
      <c r="B25" s="147" t="s">
        <v>2172</v>
      </c>
      <c r="C25" s="235" t="s">
        <v>2170</v>
      </c>
      <c r="D25" s="236"/>
      <c r="E25" s="32">
        <v>0</v>
      </c>
      <c r="F25" s="32" t="s">
        <v>2170</v>
      </c>
      <c r="G25" s="116">
        <v>0</v>
      </c>
      <c r="H25" s="32" t="s">
        <v>2170</v>
      </c>
      <c r="I25" s="116">
        <v>0</v>
      </c>
      <c r="J25" s="32" t="s">
        <v>2170</v>
      </c>
      <c r="K25" s="116">
        <v>0</v>
      </c>
      <c r="L25" s="32" t="s">
        <v>2170</v>
      </c>
      <c r="M25" s="116">
        <v>0</v>
      </c>
      <c r="N25" s="32" t="s">
        <v>2170</v>
      </c>
      <c r="O25" s="116">
        <v>0</v>
      </c>
      <c r="P25" s="32" t="s">
        <v>2170</v>
      </c>
      <c r="Q25" s="116">
        <v>0</v>
      </c>
      <c r="R25" s="32" t="s">
        <v>2170</v>
      </c>
      <c r="S25" s="116">
        <v>0</v>
      </c>
      <c r="T25" s="32" t="s">
        <v>2170</v>
      </c>
      <c r="U25" s="116">
        <v>0</v>
      </c>
      <c r="V25" s="32" t="s">
        <v>2170</v>
      </c>
      <c r="W25" s="116">
        <v>0</v>
      </c>
      <c r="X25" s="32" t="s">
        <v>2170</v>
      </c>
      <c r="Y25" s="116">
        <v>0</v>
      </c>
      <c r="Z25" s="32" t="s">
        <v>2170</v>
      </c>
      <c r="AA25" s="116">
        <v>0</v>
      </c>
      <c r="AB25" s="32" t="s">
        <v>2170</v>
      </c>
      <c r="AC25" s="116">
        <f>E25+G25+I25+K25+M25+O25+Q25+S25+U25+W25+Y25+AA25</f>
        <v>0</v>
      </c>
      <c r="AD25" s="44" t="s">
        <v>2170</v>
      </c>
      <c r="AE25" s="93">
        <v>0</v>
      </c>
      <c r="AF25" s="32" t="s">
        <v>2170</v>
      </c>
      <c r="AG25" s="116">
        <f>AE25-AC25</f>
        <v>0</v>
      </c>
      <c r="AH25" s="176"/>
    </row>
    <row r="26" spans="1:34" ht="12.75">
      <c r="A26" s="176"/>
      <c r="B26" s="70" t="s">
        <v>2175</v>
      </c>
      <c r="C26" s="48" t="s">
        <v>2170</v>
      </c>
      <c r="E26" s="32">
        <v>0</v>
      </c>
      <c r="F26" s="44" t="s">
        <v>2170</v>
      </c>
      <c r="G26" s="12">
        <v>0</v>
      </c>
      <c r="H26" s="44" t="s">
        <v>2170</v>
      </c>
      <c r="I26" s="12">
        <v>0</v>
      </c>
      <c r="J26" s="44" t="s">
        <v>2170</v>
      </c>
      <c r="K26" s="12">
        <v>0</v>
      </c>
      <c r="L26" s="44" t="s">
        <v>2170</v>
      </c>
      <c r="M26" s="12">
        <v>0</v>
      </c>
      <c r="N26" s="44" t="s">
        <v>2170</v>
      </c>
      <c r="O26" s="12">
        <v>0</v>
      </c>
      <c r="P26" s="44" t="s">
        <v>2170</v>
      </c>
      <c r="Q26" s="12">
        <v>0</v>
      </c>
      <c r="R26" s="44" t="s">
        <v>2170</v>
      </c>
      <c r="S26" s="12">
        <v>0</v>
      </c>
      <c r="T26" s="44" t="s">
        <v>2170</v>
      </c>
      <c r="U26" s="12">
        <v>0</v>
      </c>
      <c r="V26" s="44" t="s">
        <v>2170</v>
      </c>
      <c r="W26" s="12">
        <v>0</v>
      </c>
      <c r="X26" s="44" t="s">
        <v>2170</v>
      </c>
      <c r="Y26" s="12">
        <v>0</v>
      </c>
      <c r="Z26" s="44" t="s">
        <v>2170</v>
      </c>
      <c r="AA26" s="241">
        <v>0</v>
      </c>
      <c r="AB26" s="44" t="s">
        <v>2170</v>
      </c>
      <c r="AC26" s="12">
        <f>E26+G26+I26+K26+M26+O26+Q26+S26+U26+W26+Y26+AA26</f>
        <v>0</v>
      </c>
      <c r="AD26" s="44" t="s">
        <v>2170</v>
      </c>
      <c r="AE26" s="93">
        <v>0</v>
      </c>
      <c r="AF26" s="44" t="s">
        <v>2170</v>
      </c>
      <c r="AG26" s="116">
        <f>AE26-AC26</f>
        <v>0</v>
      </c>
      <c r="AH26" s="176"/>
    </row>
    <row r="27" spans="1:34" ht="12.75">
      <c r="A27" s="176"/>
      <c r="B27" s="240" t="s">
        <v>2257</v>
      </c>
      <c r="C27" s="231" t="s">
        <v>2170</v>
      </c>
      <c r="D27" s="80"/>
      <c r="E27" s="33">
        <v>0</v>
      </c>
      <c r="F27" s="232" t="s">
        <v>2170</v>
      </c>
      <c r="G27" s="13">
        <v>0</v>
      </c>
      <c r="H27" s="232" t="s">
        <v>2170</v>
      </c>
      <c r="I27" s="13">
        <v>0</v>
      </c>
      <c r="J27" s="232" t="s">
        <v>2170</v>
      </c>
      <c r="K27" s="13">
        <v>0</v>
      </c>
      <c r="L27" s="232" t="s">
        <v>2170</v>
      </c>
      <c r="M27" s="13">
        <v>0</v>
      </c>
      <c r="N27" s="232" t="s">
        <v>2170</v>
      </c>
      <c r="O27" s="13">
        <v>0</v>
      </c>
      <c r="P27" s="232" t="s">
        <v>2170</v>
      </c>
      <c r="Q27" s="13">
        <v>0</v>
      </c>
      <c r="R27" s="232" t="s">
        <v>2170</v>
      </c>
      <c r="S27" s="13">
        <v>0</v>
      </c>
      <c r="T27" s="232" t="s">
        <v>2170</v>
      </c>
      <c r="U27" s="13">
        <v>0</v>
      </c>
      <c r="V27" s="232" t="s">
        <v>2170</v>
      </c>
      <c r="W27" s="13">
        <v>0</v>
      </c>
      <c r="X27" s="232" t="s">
        <v>2170</v>
      </c>
      <c r="Y27" s="13">
        <v>0</v>
      </c>
      <c r="Z27" s="232" t="s">
        <v>2170</v>
      </c>
      <c r="AA27" s="13">
        <v>0</v>
      </c>
      <c r="AB27" s="232" t="s">
        <v>2170</v>
      </c>
      <c r="AC27" s="13">
        <f>E27+G27+I27+K27+M27+O27+Q27+S27+U27+W27+Y27+AA27</f>
        <v>0</v>
      </c>
      <c r="AD27" s="232" t="s">
        <v>2170</v>
      </c>
      <c r="AE27" s="94">
        <v>0</v>
      </c>
      <c r="AF27" s="232" t="s">
        <v>2170</v>
      </c>
      <c r="AG27" s="285">
        <f>AE27-AC27</f>
        <v>0</v>
      </c>
      <c r="AH27" s="176"/>
    </row>
    <row r="28" spans="1:34" s="65" customFormat="1" ht="12.75">
      <c r="A28" s="177"/>
      <c r="B28" s="69" t="s">
        <v>2180</v>
      </c>
      <c r="C28" s="67" t="s">
        <v>2170</v>
      </c>
      <c r="D28" s="78"/>
      <c r="E28" s="45">
        <f>SUM(E24:E27)</f>
        <v>0</v>
      </c>
      <c r="F28" s="45" t="s">
        <v>2170</v>
      </c>
      <c r="G28" s="14">
        <f>SUM(G24:G27)</f>
        <v>0</v>
      </c>
      <c r="H28" s="45" t="s">
        <v>2170</v>
      </c>
      <c r="I28" s="14">
        <f>SUM(I24:I27)</f>
        <v>0</v>
      </c>
      <c r="J28" s="45" t="s">
        <v>2170</v>
      </c>
      <c r="K28" s="14">
        <f>SUM(K24:K27)</f>
        <v>0</v>
      </c>
      <c r="L28" s="45" t="s">
        <v>2170</v>
      </c>
      <c r="M28" s="14">
        <f>SUM(M24:M27)</f>
        <v>0</v>
      </c>
      <c r="N28" s="45" t="s">
        <v>2170</v>
      </c>
      <c r="O28" s="14">
        <f>SUM(O24:O27)</f>
        <v>0</v>
      </c>
      <c r="P28" s="45" t="s">
        <v>2170</v>
      </c>
      <c r="Q28" s="14">
        <f>SUM(Q24:Q27)</f>
        <v>0</v>
      </c>
      <c r="R28" s="45" t="s">
        <v>2170</v>
      </c>
      <c r="S28" s="14">
        <f>SUM(S24:S27)</f>
        <v>0</v>
      </c>
      <c r="T28" s="45" t="s">
        <v>2170</v>
      </c>
      <c r="U28" s="14">
        <f>SUM(U24:U27)</f>
        <v>0</v>
      </c>
      <c r="V28" s="45" t="s">
        <v>2170</v>
      </c>
      <c r="W28" s="14">
        <f>SUM(W24:W27)</f>
        <v>0</v>
      </c>
      <c r="X28" s="45" t="s">
        <v>2170</v>
      </c>
      <c r="Y28" s="14">
        <f>SUM(Y24:Y27)</f>
        <v>0</v>
      </c>
      <c r="Z28" s="45" t="s">
        <v>2170</v>
      </c>
      <c r="AA28" s="14">
        <f>SUM(AA24:AA27)</f>
        <v>0</v>
      </c>
      <c r="AB28" s="45" t="s">
        <v>2170</v>
      </c>
      <c r="AC28" s="14">
        <f>SUM(AC24:AC27)</f>
        <v>0</v>
      </c>
      <c r="AD28" s="45" t="s">
        <v>2170</v>
      </c>
      <c r="AE28" s="95">
        <f>SUM(AE24:AE27)</f>
        <v>0</v>
      </c>
      <c r="AF28" s="45" t="s">
        <v>2170</v>
      </c>
      <c r="AG28" s="14">
        <f>SUM(AG24:AG27)</f>
        <v>0</v>
      </c>
      <c r="AH28" s="177"/>
    </row>
    <row r="29" spans="1:34" s="65" customFormat="1" ht="12.75">
      <c r="A29" s="177"/>
      <c r="B29" s="70"/>
      <c r="C29" s="71"/>
      <c r="D29" s="81"/>
      <c r="E29" s="40"/>
      <c r="F29" s="40"/>
      <c r="G29" s="41"/>
      <c r="H29" s="40"/>
      <c r="I29" s="41"/>
      <c r="J29" s="40"/>
      <c r="K29" s="41"/>
      <c r="L29" s="40"/>
      <c r="M29" s="41"/>
      <c r="N29" s="40"/>
      <c r="O29" s="41"/>
      <c r="P29" s="40"/>
      <c r="Q29" s="41"/>
      <c r="R29" s="40"/>
      <c r="S29" s="41"/>
      <c r="T29" s="40"/>
      <c r="U29" s="41"/>
      <c r="V29" s="40"/>
      <c r="W29" s="41"/>
      <c r="X29" s="40"/>
      <c r="Y29" s="41"/>
      <c r="Z29" s="40"/>
      <c r="AA29" s="41"/>
      <c r="AB29" s="40"/>
      <c r="AC29" s="41"/>
      <c r="AD29" s="40"/>
      <c r="AE29" s="96"/>
      <c r="AF29" s="41"/>
      <c r="AG29" s="41"/>
      <c r="AH29" s="177"/>
    </row>
    <row r="30" spans="1:34" s="65" customFormat="1" ht="12.75">
      <c r="A30" s="177"/>
      <c r="B30" s="69" t="s">
        <v>2173</v>
      </c>
      <c r="C30" s="72" t="s">
        <v>2170</v>
      </c>
      <c r="D30" s="82"/>
      <c r="E30" s="42" t="e">
        <f>+E21-E28</f>
        <v>#N/A</v>
      </c>
      <c r="F30" s="42" t="s">
        <v>2170</v>
      </c>
      <c r="G30" s="43" t="e">
        <f>+G21-G28</f>
        <v>#N/A</v>
      </c>
      <c r="H30" s="42" t="s">
        <v>2170</v>
      </c>
      <c r="I30" s="43" t="e">
        <f>+I21-I28</f>
        <v>#N/A</v>
      </c>
      <c r="J30" s="42" t="s">
        <v>2170</v>
      </c>
      <c r="K30" s="43" t="e">
        <f>+K21-K28</f>
        <v>#N/A</v>
      </c>
      <c r="L30" s="42" t="s">
        <v>2170</v>
      </c>
      <c r="M30" s="43" t="e">
        <f>+M21-M28</f>
        <v>#N/A</v>
      </c>
      <c r="N30" s="42" t="s">
        <v>2170</v>
      </c>
      <c r="O30" s="43" t="e">
        <f>+O21-O28</f>
        <v>#N/A</v>
      </c>
      <c r="P30" s="42" t="s">
        <v>2170</v>
      </c>
      <c r="Q30" s="43" t="e">
        <f>+Q21-Q28</f>
        <v>#N/A</v>
      </c>
      <c r="R30" s="42" t="s">
        <v>2170</v>
      </c>
      <c r="S30" s="43" t="e">
        <f>+S21-S28</f>
        <v>#N/A</v>
      </c>
      <c r="T30" s="42" t="s">
        <v>2170</v>
      </c>
      <c r="U30" s="43" t="e">
        <f>+U21-U28</f>
        <v>#N/A</v>
      </c>
      <c r="V30" s="42" t="s">
        <v>2170</v>
      </c>
      <c r="W30" s="43" t="e">
        <f>+W21-W28</f>
        <v>#N/A</v>
      </c>
      <c r="X30" s="42" t="s">
        <v>2170</v>
      </c>
      <c r="Y30" s="43" t="e">
        <f>+Y21-Y28</f>
        <v>#N/A</v>
      </c>
      <c r="Z30" s="42" t="s">
        <v>2170</v>
      </c>
      <c r="AA30" s="43" t="e">
        <f>+AA21-AA28</f>
        <v>#N/A</v>
      </c>
      <c r="AB30" s="42" t="s">
        <v>2170</v>
      </c>
      <c r="AC30" s="43" t="e">
        <f>E30+G30+I30+K30+M30+O30+Q30+S30+U30+W30+Y30+AA30</f>
        <v>#N/A</v>
      </c>
      <c r="AD30" s="99"/>
      <c r="AE30" s="98"/>
      <c r="AF30" s="99"/>
      <c r="AG30" s="75"/>
      <c r="AH30" s="177"/>
    </row>
    <row r="31" spans="1:34" s="65" customFormat="1" ht="12.75">
      <c r="A31" s="177"/>
      <c r="C31" s="71"/>
      <c r="D31" s="81"/>
      <c r="E31" s="40"/>
      <c r="F31" s="40"/>
      <c r="G31" s="41"/>
      <c r="H31" s="40"/>
      <c r="I31" s="41"/>
      <c r="J31" s="40"/>
      <c r="K31" s="41"/>
      <c r="L31" s="40"/>
      <c r="M31" s="41"/>
      <c r="N31" s="40"/>
      <c r="O31" s="41"/>
      <c r="P31" s="40"/>
      <c r="Q31" s="41"/>
      <c r="R31" s="40"/>
      <c r="S31" s="41"/>
      <c r="T31" s="40"/>
      <c r="U31" s="41"/>
      <c r="V31" s="40"/>
      <c r="W31" s="41"/>
      <c r="X31" s="40"/>
      <c r="Y31" s="41"/>
      <c r="Z31" s="40"/>
      <c r="AA31" s="41"/>
      <c r="AB31" s="40"/>
      <c r="AC31" s="41"/>
      <c r="AD31" s="99"/>
      <c r="AE31" s="100"/>
      <c r="AF31" s="41"/>
      <c r="AG31" s="41"/>
      <c r="AH31" s="177"/>
    </row>
    <row r="32" spans="1:34" s="65" customFormat="1" ht="12.75">
      <c r="A32" s="177"/>
      <c r="B32" s="66" t="s">
        <v>1493</v>
      </c>
      <c r="C32" s="67" t="s">
        <v>2170</v>
      </c>
      <c r="D32" s="78"/>
      <c r="E32" s="73" t="e">
        <f>E8+E30</f>
        <v>#N/A</v>
      </c>
      <c r="F32" s="45" t="s">
        <v>2170</v>
      </c>
      <c r="G32" s="74" t="e">
        <f>+G8+G30</f>
        <v>#N/A</v>
      </c>
      <c r="H32" s="45" t="s">
        <v>2170</v>
      </c>
      <c r="I32" s="74" t="e">
        <f>+I8+I30</f>
        <v>#N/A</v>
      </c>
      <c r="J32" s="45" t="s">
        <v>2170</v>
      </c>
      <c r="K32" s="74" t="e">
        <f>+K8+K30</f>
        <v>#N/A</v>
      </c>
      <c r="L32" s="45" t="s">
        <v>2170</v>
      </c>
      <c r="M32" s="74" t="e">
        <f>+M8+M30</f>
        <v>#N/A</v>
      </c>
      <c r="N32" s="45" t="s">
        <v>2170</v>
      </c>
      <c r="O32" s="74" t="e">
        <f>+O8+O30</f>
        <v>#N/A</v>
      </c>
      <c r="P32" s="45" t="s">
        <v>2170</v>
      </c>
      <c r="Q32" s="74" t="e">
        <f>+Q8+Q30</f>
        <v>#N/A</v>
      </c>
      <c r="R32" s="45" t="s">
        <v>2170</v>
      </c>
      <c r="S32" s="74" t="e">
        <f>+S8+S30</f>
        <v>#N/A</v>
      </c>
      <c r="T32" s="45" t="s">
        <v>2170</v>
      </c>
      <c r="U32" s="74" t="e">
        <f>+U8+U30</f>
        <v>#N/A</v>
      </c>
      <c r="V32" s="45" t="s">
        <v>2170</v>
      </c>
      <c r="W32" s="74" t="e">
        <f>+W8+W30</f>
        <v>#N/A</v>
      </c>
      <c r="X32" s="45" t="s">
        <v>2170</v>
      </c>
      <c r="Y32" s="74" t="e">
        <f>+Y8+Y30</f>
        <v>#N/A</v>
      </c>
      <c r="Z32" s="45" t="s">
        <v>2170</v>
      </c>
      <c r="AA32" s="74" t="e">
        <f>+AA8+AA30</f>
        <v>#N/A</v>
      </c>
      <c r="AB32" s="45" t="s">
        <v>2170</v>
      </c>
      <c r="AC32" s="74" t="e">
        <f>AA32</f>
        <v>#N/A</v>
      </c>
      <c r="AD32" s="73"/>
      <c r="AE32" s="97"/>
      <c r="AF32" s="45"/>
      <c r="AG32" s="75"/>
      <c r="AH32" s="177"/>
    </row>
    <row r="33" spans="2:33" s="26" customFormat="1" ht="15" customHeight="1">
      <c r="B33" s="53"/>
      <c r="C33" s="274"/>
      <c r="D33" s="83"/>
      <c r="E33" s="31"/>
      <c r="F33" s="31"/>
      <c r="G33" s="25"/>
      <c r="H33" s="31"/>
      <c r="I33" s="25"/>
      <c r="J33" s="31"/>
      <c r="K33" s="25"/>
      <c r="L33" s="31"/>
      <c r="M33" s="25"/>
      <c r="N33" s="31"/>
      <c r="O33" s="25"/>
      <c r="P33" s="31"/>
      <c r="Q33" s="25"/>
      <c r="R33" s="31"/>
      <c r="S33" s="25"/>
      <c r="T33" s="31"/>
      <c r="U33" s="25"/>
      <c r="V33" s="31"/>
      <c r="W33" s="25"/>
      <c r="X33" s="31"/>
      <c r="Y33" s="25"/>
      <c r="Z33" s="31"/>
      <c r="AA33" s="25"/>
      <c r="AB33" s="31"/>
      <c r="AC33" s="25"/>
      <c r="AD33" s="31"/>
      <c r="AE33" s="31"/>
      <c r="AF33" s="31"/>
      <c r="AG33" s="275"/>
    </row>
    <row r="34" spans="2:33" s="26" customFormat="1" ht="12.75">
      <c r="B34" s="54"/>
      <c r="C34" s="274"/>
      <c r="D34" s="83"/>
      <c r="E34" s="31"/>
      <c r="F34" s="31"/>
      <c r="G34" s="25"/>
      <c r="H34" s="31"/>
      <c r="I34" s="25"/>
      <c r="J34" s="31"/>
      <c r="K34" s="25"/>
      <c r="L34" s="31"/>
      <c r="M34" s="25"/>
      <c r="N34" s="31"/>
      <c r="O34" s="25"/>
      <c r="P34" s="31"/>
      <c r="Q34" s="25"/>
      <c r="R34" s="31"/>
      <c r="S34" s="25"/>
      <c r="T34" s="31"/>
      <c r="U34" s="25"/>
      <c r="V34" s="31"/>
      <c r="W34" s="25"/>
      <c r="X34" s="31"/>
      <c r="Y34" s="25"/>
      <c r="Z34" s="31"/>
      <c r="AA34" s="25"/>
      <c r="AB34" s="31"/>
      <c r="AC34" s="25"/>
      <c r="AD34" s="31"/>
      <c r="AE34" s="31"/>
      <c r="AF34" s="31"/>
      <c r="AG34" s="275"/>
    </row>
    <row r="35" spans="2:33" s="26" customFormat="1" ht="12.75">
      <c r="B35" s="27"/>
      <c r="C35" s="276"/>
      <c r="D35" s="84"/>
      <c r="E35" s="30"/>
      <c r="F35" s="30"/>
      <c r="G35" s="24"/>
      <c r="H35" s="30"/>
      <c r="I35" s="24"/>
      <c r="J35" s="30"/>
      <c r="K35" s="24"/>
      <c r="L35" s="30"/>
      <c r="M35" s="24"/>
      <c r="N35" s="30"/>
      <c r="O35" s="24"/>
      <c r="P35" s="30"/>
      <c r="Q35" s="24"/>
      <c r="R35" s="30"/>
      <c r="S35" s="24"/>
      <c r="T35" s="30"/>
      <c r="U35" s="24"/>
      <c r="V35" s="30"/>
      <c r="W35" s="24"/>
      <c r="X35" s="30"/>
      <c r="Y35" s="24"/>
      <c r="Z35" s="30"/>
      <c r="AA35" s="24"/>
      <c r="AB35" s="30"/>
      <c r="AC35" s="24"/>
      <c r="AD35" s="30"/>
      <c r="AE35" s="24"/>
      <c r="AF35" s="30"/>
      <c r="AG35" s="24"/>
    </row>
    <row r="36" spans="2:33" s="26" customFormat="1" ht="12.75">
      <c r="B36" s="27"/>
      <c r="C36" s="276"/>
      <c r="D36" s="84"/>
      <c r="E36" s="30"/>
      <c r="F36" s="30"/>
      <c r="G36" s="24"/>
      <c r="H36" s="30"/>
      <c r="I36" s="24"/>
      <c r="J36" s="30"/>
      <c r="K36" s="24"/>
      <c r="L36" s="30"/>
      <c r="M36" s="24"/>
      <c r="N36" s="30"/>
      <c r="O36" s="24"/>
      <c r="P36" s="30"/>
      <c r="Q36" s="24"/>
      <c r="R36" s="30"/>
      <c r="S36" s="24"/>
      <c r="T36" s="30"/>
      <c r="U36" s="24"/>
      <c r="V36" s="30"/>
      <c r="W36" s="24"/>
      <c r="X36" s="30"/>
      <c r="Y36" s="24"/>
      <c r="Z36" s="30"/>
      <c r="AA36" s="24"/>
      <c r="AB36" s="30"/>
      <c r="AC36" s="24"/>
      <c r="AD36" s="30"/>
      <c r="AE36" s="24"/>
      <c r="AF36" s="30"/>
      <c r="AG36" s="24"/>
    </row>
    <row r="37" spans="2:33" s="26" customFormat="1" ht="12.75">
      <c r="B37" s="27"/>
      <c r="C37" s="276"/>
      <c r="D37" s="84"/>
      <c r="E37" s="30"/>
      <c r="F37" s="30"/>
      <c r="G37" s="24"/>
      <c r="H37" s="30"/>
      <c r="I37" s="24"/>
      <c r="J37" s="30"/>
      <c r="K37" s="24"/>
      <c r="L37" s="30"/>
      <c r="M37" s="24"/>
      <c r="N37" s="30"/>
      <c r="O37" s="24"/>
      <c r="P37" s="30"/>
      <c r="Q37" s="24"/>
      <c r="R37" s="30"/>
      <c r="S37" s="24"/>
      <c r="T37" s="30"/>
      <c r="U37" s="24"/>
      <c r="V37" s="30"/>
      <c r="W37" s="24"/>
      <c r="X37" s="30"/>
      <c r="Y37" s="24"/>
      <c r="Z37" s="30"/>
      <c r="AA37" s="24"/>
      <c r="AB37" s="30"/>
      <c r="AC37" s="24"/>
      <c r="AD37" s="30"/>
      <c r="AE37" s="24"/>
      <c r="AF37" s="30"/>
      <c r="AG37" s="24"/>
    </row>
    <row r="38" spans="2:33" s="26" customFormat="1" ht="12.75">
      <c r="B38" s="27"/>
      <c r="C38" s="276"/>
      <c r="D38" s="84"/>
      <c r="E38" s="30"/>
      <c r="F38" s="30"/>
      <c r="G38" s="24"/>
      <c r="H38" s="30"/>
      <c r="I38" s="24"/>
      <c r="J38" s="30"/>
      <c r="K38" s="24"/>
      <c r="L38" s="30"/>
      <c r="M38" s="24"/>
      <c r="N38" s="30"/>
      <c r="O38" s="24"/>
      <c r="P38" s="30"/>
      <c r="Q38" s="24"/>
      <c r="R38" s="30"/>
      <c r="S38" s="24"/>
      <c r="T38" s="30"/>
      <c r="U38" s="24"/>
      <c r="V38" s="30"/>
      <c r="W38" s="24"/>
      <c r="X38" s="30"/>
      <c r="Y38" s="24"/>
      <c r="Z38" s="30"/>
      <c r="AA38" s="24"/>
      <c r="AB38" s="30"/>
      <c r="AC38" s="24"/>
      <c r="AD38" s="30"/>
      <c r="AE38" s="24"/>
      <c r="AF38" s="30"/>
      <c r="AG38" s="24"/>
    </row>
    <row r="39" spans="3:33" s="26" customFormat="1" ht="12.75">
      <c r="C39" s="276"/>
      <c r="D39" s="84"/>
      <c r="E39" s="30"/>
      <c r="F39" s="30"/>
      <c r="G39" s="24"/>
      <c r="H39" s="30"/>
      <c r="I39" s="24"/>
      <c r="J39" s="30"/>
      <c r="K39" s="24"/>
      <c r="L39" s="30"/>
      <c r="M39" s="24"/>
      <c r="N39" s="30"/>
      <c r="O39" s="24"/>
      <c r="P39" s="30"/>
      <c r="Q39" s="24"/>
      <c r="R39" s="30"/>
      <c r="S39" s="24"/>
      <c r="T39" s="30"/>
      <c r="U39" s="24"/>
      <c r="V39" s="30"/>
      <c r="W39" s="24"/>
      <c r="X39" s="30"/>
      <c r="Y39" s="24"/>
      <c r="Z39" s="30"/>
      <c r="AA39" s="24"/>
      <c r="AB39" s="30"/>
      <c r="AC39" s="24"/>
      <c r="AD39" s="30"/>
      <c r="AE39" s="24"/>
      <c r="AF39" s="24"/>
      <c r="AG39" s="24"/>
    </row>
    <row r="40" spans="2:33" s="26" customFormat="1" ht="12.75">
      <c r="B40" s="55"/>
      <c r="C40" s="276"/>
      <c r="D40" s="84"/>
      <c r="E40" s="30"/>
      <c r="F40" s="30"/>
      <c r="G40" s="24"/>
      <c r="H40" s="30"/>
      <c r="I40" s="24"/>
      <c r="J40" s="30"/>
      <c r="K40" s="24"/>
      <c r="L40" s="30"/>
      <c r="M40" s="24"/>
      <c r="N40" s="30"/>
      <c r="O40" s="24"/>
      <c r="P40" s="30"/>
      <c r="Q40" s="24"/>
      <c r="R40" s="30"/>
      <c r="S40" s="24"/>
      <c r="T40" s="30"/>
      <c r="U40" s="24"/>
      <c r="V40" s="30"/>
      <c r="W40" s="24"/>
      <c r="X40" s="30"/>
      <c r="Y40" s="24"/>
      <c r="Z40" s="30"/>
      <c r="AA40" s="24"/>
      <c r="AB40" s="30"/>
      <c r="AC40" s="24"/>
      <c r="AD40" s="30"/>
      <c r="AE40" s="24"/>
      <c r="AF40" s="24"/>
      <c r="AG40" s="24"/>
    </row>
    <row r="41" spans="2:33" s="26" customFormat="1" ht="12.75">
      <c r="B41" s="53"/>
      <c r="C41" s="276"/>
      <c r="D41" s="84"/>
      <c r="E41" s="30"/>
      <c r="F41" s="30"/>
      <c r="G41" s="24"/>
      <c r="H41" s="30"/>
      <c r="I41" s="24"/>
      <c r="J41" s="30"/>
      <c r="K41" s="24"/>
      <c r="L41" s="30"/>
      <c r="M41" s="24"/>
      <c r="N41" s="30"/>
      <c r="O41" s="24"/>
      <c r="P41" s="30"/>
      <c r="Q41" s="24"/>
      <c r="R41" s="30"/>
      <c r="S41" s="24"/>
      <c r="T41" s="30"/>
      <c r="U41" s="24"/>
      <c r="V41" s="30"/>
      <c r="W41" s="24"/>
      <c r="X41" s="30"/>
      <c r="Y41" s="24"/>
      <c r="Z41" s="30"/>
      <c r="AA41" s="24"/>
      <c r="AB41" s="30"/>
      <c r="AC41" s="24"/>
      <c r="AD41" s="30"/>
      <c r="AE41" s="24"/>
      <c r="AF41" s="30"/>
      <c r="AG41" s="24"/>
    </row>
    <row r="42" spans="2:33" s="26" customFormat="1" ht="12.75">
      <c r="B42" s="27"/>
      <c r="C42" s="276"/>
      <c r="D42" s="84"/>
      <c r="E42" s="30"/>
      <c r="F42" s="30"/>
      <c r="G42" s="24"/>
      <c r="H42" s="30"/>
      <c r="I42" s="24"/>
      <c r="J42" s="30"/>
      <c r="K42" s="24"/>
      <c r="L42" s="30"/>
      <c r="M42" s="24"/>
      <c r="N42" s="30"/>
      <c r="O42" s="24"/>
      <c r="P42" s="30"/>
      <c r="Q42" s="24"/>
      <c r="R42" s="30"/>
      <c r="S42" s="24"/>
      <c r="T42" s="30"/>
      <c r="U42" s="24"/>
      <c r="V42" s="30"/>
      <c r="W42" s="24"/>
      <c r="X42" s="30"/>
      <c r="Y42" s="24"/>
      <c r="Z42" s="30"/>
      <c r="AA42" s="24"/>
      <c r="AB42" s="30"/>
      <c r="AC42" s="24"/>
      <c r="AD42" s="30"/>
      <c r="AE42" s="24"/>
      <c r="AF42" s="30"/>
      <c r="AG42" s="24"/>
    </row>
    <row r="43" spans="2:33" s="26" customFormat="1" ht="12.75">
      <c r="B43" s="27"/>
      <c r="C43" s="276"/>
      <c r="D43" s="84"/>
      <c r="E43" s="30"/>
      <c r="F43" s="30"/>
      <c r="G43" s="24"/>
      <c r="H43" s="30"/>
      <c r="I43" s="24"/>
      <c r="J43" s="30"/>
      <c r="K43" s="24"/>
      <c r="L43" s="30"/>
      <c r="M43" s="24"/>
      <c r="N43" s="30"/>
      <c r="O43" s="24"/>
      <c r="P43" s="30"/>
      <c r="Q43" s="24"/>
      <c r="R43" s="30"/>
      <c r="S43" s="24"/>
      <c r="T43" s="30"/>
      <c r="U43" s="24"/>
      <c r="V43" s="30"/>
      <c r="W43" s="24"/>
      <c r="X43" s="30"/>
      <c r="Y43" s="24"/>
      <c r="Z43" s="30"/>
      <c r="AA43" s="24"/>
      <c r="AB43" s="30"/>
      <c r="AC43" s="24"/>
      <c r="AD43" s="30"/>
      <c r="AE43" s="24"/>
      <c r="AF43" s="30"/>
      <c r="AG43" s="24"/>
    </row>
    <row r="44" spans="2:33" s="26" customFormat="1" ht="12.75">
      <c r="B44" s="27"/>
      <c r="C44" s="274"/>
      <c r="D44" s="83"/>
      <c r="E44" s="31"/>
      <c r="F44" s="31"/>
      <c r="G44" s="25"/>
      <c r="H44" s="31"/>
      <c r="I44" s="25"/>
      <c r="J44" s="31"/>
      <c r="K44" s="25"/>
      <c r="L44" s="31"/>
      <c r="M44" s="25"/>
      <c r="N44" s="31"/>
      <c r="O44" s="25"/>
      <c r="P44" s="31"/>
      <c r="Q44" s="25"/>
      <c r="R44" s="31"/>
      <c r="S44" s="25"/>
      <c r="T44" s="31"/>
      <c r="U44" s="25"/>
      <c r="V44" s="31"/>
      <c r="W44" s="25"/>
      <c r="X44" s="31"/>
      <c r="Y44" s="25"/>
      <c r="Z44" s="31"/>
      <c r="AA44" s="25"/>
      <c r="AB44" s="31"/>
      <c r="AC44" s="25"/>
      <c r="AD44" s="31"/>
      <c r="AE44" s="25"/>
      <c r="AF44" s="31"/>
      <c r="AG44" s="25"/>
    </row>
    <row r="45" spans="3:33" s="26" customFormat="1" ht="12.75">
      <c r="C45" s="276"/>
      <c r="D45" s="84"/>
      <c r="E45" s="30"/>
      <c r="F45" s="30"/>
      <c r="G45" s="24"/>
      <c r="H45" s="30"/>
      <c r="I45" s="24"/>
      <c r="J45" s="30"/>
      <c r="K45" s="24"/>
      <c r="L45" s="30"/>
      <c r="M45" s="24"/>
      <c r="N45" s="30"/>
      <c r="O45" s="24"/>
      <c r="P45" s="30"/>
      <c r="Q45" s="24"/>
      <c r="R45" s="30"/>
      <c r="S45" s="24"/>
      <c r="T45" s="30"/>
      <c r="U45" s="24"/>
      <c r="V45" s="30"/>
      <c r="W45" s="24"/>
      <c r="X45" s="30"/>
      <c r="Y45" s="24"/>
      <c r="Z45" s="30"/>
      <c r="AA45" s="24"/>
      <c r="AB45" s="30"/>
      <c r="AC45" s="24"/>
      <c r="AD45" s="30"/>
      <c r="AE45" s="24"/>
      <c r="AF45" s="24"/>
      <c r="AG45" s="24"/>
    </row>
    <row r="46" spans="2:33" s="26" customFormat="1" ht="15.75">
      <c r="B46" s="56"/>
      <c r="C46" s="274"/>
      <c r="D46" s="83"/>
      <c r="E46" s="31"/>
      <c r="F46" s="31"/>
      <c r="G46" s="25"/>
      <c r="H46" s="31"/>
      <c r="I46" s="25"/>
      <c r="J46" s="31"/>
      <c r="K46" s="25"/>
      <c r="L46" s="31"/>
      <c r="M46" s="25"/>
      <c r="N46" s="31"/>
      <c r="O46" s="25"/>
      <c r="P46" s="31"/>
      <c r="Q46" s="25"/>
      <c r="R46" s="31"/>
      <c r="S46" s="25"/>
      <c r="T46" s="31"/>
      <c r="U46" s="25"/>
      <c r="V46" s="31"/>
      <c r="W46" s="25"/>
      <c r="X46" s="31"/>
      <c r="Y46" s="25"/>
      <c r="Z46" s="31"/>
      <c r="AA46" s="25"/>
      <c r="AB46" s="31"/>
      <c r="AC46" s="25"/>
      <c r="AD46" s="31"/>
      <c r="AE46" s="25"/>
      <c r="AF46" s="31"/>
      <c r="AG46" s="25"/>
    </row>
    <row r="47" spans="3:33" s="26" customFormat="1" ht="12.75">
      <c r="C47" s="276"/>
      <c r="D47" s="84"/>
      <c r="E47" s="30"/>
      <c r="F47" s="276"/>
      <c r="G47" s="7"/>
      <c r="H47" s="276"/>
      <c r="I47" s="7"/>
      <c r="J47" s="276"/>
      <c r="K47" s="7"/>
      <c r="L47" s="276"/>
      <c r="M47" s="7"/>
      <c r="N47" s="276"/>
      <c r="O47" s="7"/>
      <c r="P47" s="276"/>
      <c r="Q47" s="7"/>
      <c r="R47" s="276"/>
      <c r="S47" s="7"/>
      <c r="T47" s="276"/>
      <c r="U47" s="7"/>
      <c r="V47" s="276"/>
      <c r="W47" s="7"/>
      <c r="X47" s="276"/>
      <c r="Y47" s="7"/>
      <c r="Z47" s="276"/>
      <c r="AA47" s="7"/>
      <c r="AB47" s="276"/>
      <c r="AC47" s="7"/>
      <c r="AD47" s="276"/>
      <c r="AG47" s="24"/>
    </row>
    <row r="48" spans="3:33" s="57" customFormat="1" ht="12.75">
      <c r="C48" s="277"/>
      <c r="D48" s="85"/>
      <c r="E48" s="58"/>
      <c r="F48" s="277"/>
      <c r="G48" s="59"/>
      <c r="H48" s="277"/>
      <c r="I48" s="59"/>
      <c r="J48" s="277"/>
      <c r="K48" s="59"/>
      <c r="L48" s="277"/>
      <c r="M48" s="59"/>
      <c r="N48" s="277"/>
      <c r="O48" s="59"/>
      <c r="P48" s="277"/>
      <c r="Q48" s="59"/>
      <c r="R48" s="277"/>
      <c r="S48" s="59"/>
      <c r="T48" s="277"/>
      <c r="U48" s="59"/>
      <c r="V48" s="277"/>
      <c r="W48" s="59"/>
      <c r="X48" s="277"/>
      <c r="Y48" s="59"/>
      <c r="Z48" s="277"/>
      <c r="AA48" s="59"/>
      <c r="AB48" s="277"/>
      <c r="AC48" s="59"/>
      <c r="AD48" s="277"/>
      <c r="AG48" s="278"/>
    </row>
    <row r="49" spans="3:33" s="57" customFormat="1" ht="12.75">
      <c r="C49" s="277"/>
      <c r="D49" s="85"/>
      <c r="E49" s="58"/>
      <c r="F49" s="277"/>
      <c r="G49" s="59"/>
      <c r="H49" s="277"/>
      <c r="I49" s="59"/>
      <c r="J49" s="277"/>
      <c r="K49" s="59"/>
      <c r="L49" s="277"/>
      <c r="M49" s="59"/>
      <c r="N49" s="277"/>
      <c r="O49" s="59"/>
      <c r="P49" s="277"/>
      <c r="Q49" s="59"/>
      <c r="R49" s="277"/>
      <c r="S49" s="59"/>
      <c r="T49" s="277"/>
      <c r="U49" s="59"/>
      <c r="V49" s="277"/>
      <c r="W49" s="59"/>
      <c r="X49" s="277"/>
      <c r="Y49" s="59"/>
      <c r="Z49" s="277"/>
      <c r="AA49" s="59"/>
      <c r="AB49" s="277"/>
      <c r="AC49" s="59"/>
      <c r="AD49" s="277"/>
      <c r="AG49" s="278"/>
    </row>
    <row r="50" spans="3:33" s="26" customFormat="1" ht="12.75">
      <c r="C50" s="276"/>
      <c r="D50" s="84"/>
      <c r="E50" s="30"/>
      <c r="F50" s="276"/>
      <c r="G50" s="7"/>
      <c r="H50" s="276"/>
      <c r="I50" s="7"/>
      <c r="J50" s="276"/>
      <c r="K50" s="7"/>
      <c r="L50" s="276"/>
      <c r="M50" s="7"/>
      <c r="N50" s="276"/>
      <c r="O50" s="7"/>
      <c r="P50" s="276"/>
      <c r="Q50" s="7"/>
      <c r="R50" s="276"/>
      <c r="S50" s="7"/>
      <c r="T50" s="276"/>
      <c r="U50" s="7"/>
      <c r="V50" s="276"/>
      <c r="W50" s="7"/>
      <c r="X50" s="276"/>
      <c r="Y50" s="7"/>
      <c r="Z50" s="276"/>
      <c r="AA50" s="7"/>
      <c r="AB50" s="276"/>
      <c r="AC50" s="7"/>
      <c r="AD50" s="276"/>
      <c r="AG50" s="24"/>
    </row>
    <row r="51" spans="2:33" s="26" customFormat="1" ht="13.5" customHeight="1">
      <c r="B51" s="60"/>
      <c r="C51" s="276"/>
      <c r="D51" s="84"/>
      <c r="E51" s="30"/>
      <c r="F51" s="276"/>
      <c r="G51" s="7"/>
      <c r="H51" s="276"/>
      <c r="I51" s="7"/>
      <c r="J51" s="276"/>
      <c r="K51" s="7"/>
      <c r="L51" s="276"/>
      <c r="M51" s="7"/>
      <c r="N51" s="276"/>
      <c r="O51" s="7"/>
      <c r="P51" s="276"/>
      <c r="Q51" s="7"/>
      <c r="R51" s="276"/>
      <c r="S51" s="7"/>
      <c r="T51" s="276"/>
      <c r="U51" s="7"/>
      <c r="V51" s="276"/>
      <c r="W51" s="7"/>
      <c r="X51" s="276"/>
      <c r="Y51" s="7"/>
      <c r="Z51" s="276"/>
      <c r="AA51" s="7"/>
      <c r="AB51" s="276"/>
      <c r="AC51" s="7"/>
      <c r="AD51" s="276"/>
      <c r="AG51" s="24"/>
    </row>
    <row r="52" spans="3:33" s="26" customFormat="1" ht="12.75">
      <c r="C52" s="276"/>
      <c r="D52" s="84"/>
      <c r="E52" s="30"/>
      <c r="F52" s="276"/>
      <c r="G52" s="7"/>
      <c r="H52" s="276"/>
      <c r="I52" s="7"/>
      <c r="J52" s="276"/>
      <c r="K52" s="7"/>
      <c r="L52" s="276"/>
      <c r="M52" s="7"/>
      <c r="N52" s="276"/>
      <c r="O52" s="7"/>
      <c r="P52" s="276"/>
      <c r="Q52" s="7"/>
      <c r="R52" s="276"/>
      <c r="S52" s="7"/>
      <c r="T52" s="276"/>
      <c r="U52" s="7"/>
      <c r="V52" s="276"/>
      <c r="W52" s="7"/>
      <c r="X52" s="276"/>
      <c r="Y52" s="7"/>
      <c r="Z52" s="276"/>
      <c r="AA52" s="7"/>
      <c r="AB52" s="276"/>
      <c r="AC52" s="7"/>
      <c r="AD52" s="276"/>
      <c r="AG52" s="24"/>
    </row>
    <row r="53" spans="2:33" s="26" customFormat="1" ht="12.75">
      <c r="B53" s="53"/>
      <c r="C53" s="274"/>
      <c r="D53" s="83"/>
      <c r="E53" s="31"/>
      <c r="F53" s="31"/>
      <c r="G53" s="25"/>
      <c r="H53" s="31"/>
      <c r="I53" s="25"/>
      <c r="J53" s="31"/>
      <c r="K53" s="25"/>
      <c r="L53" s="31"/>
      <c r="M53" s="25"/>
      <c r="N53" s="31"/>
      <c r="O53" s="25"/>
      <c r="P53" s="31"/>
      <c r="Q53" s="25"/>
      <c r="R53" s="31"/>
      <c r="S53" s="25"/>
      <c r="T53" s="31"/>
      <c r="U53" s="25"/>
      <c r="V53" s="31"/>
      <c r="W53" s="25"/>
      <c r="X53" s="31"/>
      <c r="Y53" s="25"/>
      <c r="Z53" s="31"/>
      <c r="AA53" s="25"/>
      <c r="AB53" s="31"/>
      <c r="AC53" s="275"/>
      <c r="AD53" s="31"/>
      <c r="AE53" s="25"/>
      <c r="AF53" s="31"/>
      <c r="AG53" s="275"/>
    </row>
    <row r="54" spans="2:33" s="26" customFormat="1" ht="12.75">
      <c r="B54" s="53"/>
      <c r="C54" s="274"/>
      <c r="D54" s="83"/>
      <c r="E54" s="31"/>
      <c r="F54" s="274"/>
      <c r="G54" s="61"/>
      <c r="H54" s="274"/>
      <c r="I54" s="61"/>
      <c r="J54" s="274"/>
      <c r="K54" s="61"/>
      <c r="L54" s="274"/>
      <c r="M54" s="61"/>
      <c r="N54" s="274"/>
      <c r="O54" s="61"/>
      <c r="P54" s="274"/>
      <c r="Q54" s="61"/>
      <c r="R54" s="274"/>
      <c r="S54" s="61"/>
      <c r="T54" s="274"/>
      <c r="U54" s="61"/>
      <c r="V54" s="274"/>
      <c r="W54" s="61"/>
      <c r="X54" s="274"/>
      <c r="Y54" s="61"/>
      <c r="Z54" s="274"/>
      <c r="AA54" s="61"/>
      <c r="AB54" s="274"/>
      <c r="AC54" s="61"/>
      <c r="AD54" s="274"/>
      <c r="AE54" s="27"/>
      <c r="AF54" s="274"/>
      <c r="AG54" s="25"/>
    </row>
    <row r="55" spans="2:33" s="26" customFormat="1" ht="12.75">
      <c r="B55" s="286"/>
      <c r="C55" s="276"/>
      <c r="D55" s="84"/>
      <c r="E55" s="30"/>
      <c r="F55" s="276"/>
      <c r="G55" s="7"/>
      <c r="H55" s="276"/>
      <c r="I55" s="7"/>
      <c r="J55" s="276"/>
      <c r="K55" s="7"/>
      <c r="L55" s="276"/>
      <c r="M55" s="7"/>
      <c r="N55" s="276"/>
      <c r="O55" s="7"/>
      <c r="P55" s="276"/>
      <c r="Q55" s="7"/>
      <c r="R55" s="276"/>
      <c r="S55" s="7"/>
      <c r="T55" s="276"/>
      <c r="U55" s="7"/>
      <c r="V55" s="276"/>
      <c r="W55" s="7"/>
      <c r="X55" s="276"/>
      <c r="Y55" s="7"/>
      <c r="Z55" s="276"/>
      <c r="AA55" s="7"/>
      <c r="AB55" s="276"/>
      <c r="AC55" s="7"/>
      <c r="AD55" s="276"/>
      <c r="AF55" s="276"/>
      <c r="AG55" s="24"/>
    </row>
    <row r="56" spans="2:33" s="26" customFormat="1" ht="12.75">
      <c r="B56" s="27"/>
      <c r="C56" s="276"/>
      <c r="D56" s="84"/>
      <c r="E56" s="30"/>
      <c r="F56" s="276"/>
      <c r="G56" s="7"/>
      <c r="H56" s="276"/>
      <c r="I56" s="7"/>
      <c r="J56" s="276"/>
      <c r="K56" s="7"/>
      <c r="L56" s="276"/>
      <c r="M56" s="7"/>
      <c r="N56" s="276"/>
      <c r="O56" s="7"/>
      <c r="P56" s="276"/>
      <c r="Q56" s="7"/>
      <c r="R56" s="276"/>
      <c r="S56" s="7"/>
      <c r="T56" s="276"/>
      <c r="U56" s="7"/>
      <c r="V56" s="276"/>
      <c r="W56" s="7"/>
      <c r="X56" s="276"/>
      <c r="Y56" s="7"/>
      <c r="Z56" s="276"/>
      <c r="AA56" s="7"/>
      <c r="AB56" s="276"/>
      <c r="AC56" s="7"/>
      <c r="AD56" s="276"/>
      <c r="AE56" s="7"/>
      <c r="AF56" s="276"/>
      <c r="AG56" s="24"/>
    </row>
    <row r="57" spans="2:33" s="26" customFormat="1" ht="12.75">
      <c r="B57" s="27"/>
      <c r="C57" s="276"/>
      <c r="D57" s="84"/>
      <c r="E57" s="30"/>
      <c r="F57" s="276"/>
      <c r="G57" s="7"/>
      <c r="H57" s="276"/>
      <c r="I57" s="7"/>
      <c r="J57" s="276"/>
      <c r="K57" s="7"/>
      <c r="L57" s="276"/>
      <c r="M57" s="7"/>
      <c r="N57" s="276"/>
      <c r="O57" s="7"/>
      <c r="P57" s="276"/>
      <c r="Q57" s="7"/>
      <c r="R57" s="276"/>
      <c r="S57" s="7"/>
      <c r="T57" s="276"/>
      <c r="U57" s="7"/>
      <c r="V57" s="276"/>
      <c r="W57" s="7"/>
      <c r="X57" s="276"/>
      <c r="Y57" s="7"/>
      <c r="Z57" s="276"/>
      <c r="AA57" s="7"/>
      <c r="AB57" s="276"/>
      <c r="AC57" s="7"/>
      <c r="AD57" s="276"/>
      <c r="AF57" s="276"/>
      <c r="AG57" s="24"/>
    </row>
    <row r="58" spans="2:33" s="26" customFormat="1" ht="12.75">
      <c r="B58" s="27"/>
      <c r="C58" s="276"/>
      <c r="D58" s="84"/>
      <c r="E58" s="30"/>
      <c r="F58" s="276"/>
      <c r="G58" s="7"/>
      <c r="H58" s="276"/>
      <c r="I58" s="7"/>
      <c r="J58" s="276"/>
      <c r="K58" s="7"/>
      <c r="L58" s="276"/>
      <c r="M58" s="7"/>
      <c r="N58" s="276"/>
      <c r="O58" s="7"/>
      <c r="P58" s="276"/>
      <c r="Q58" s="7"/>
      <c r="R58" s="276"/>
      <c r="S58" s="7"/>
      <c r="T58" s="276"/>
      <c r="U58" s="7"/>
      <c r="V58" s="276"/>
      <c r="W58" s="7"/>
      <c r="X58" s="276"/>
      <c r="Y58" s="7"/>
      <c r="Z58" s="276"/>
      <c r="AA58" s="7"/>
      <c r="AB58" s="276"/>
      <c r="AC58" s="7"/>
      <c r="AD58" s="276"/>
      <c r="AF58" s="276"/>
      <c r="AG58" s="24"/>
    </row>
    <row r="59" spans="2:33" s="26" customFormat="1" ht="12.75">
      <c r="B59" s="27"/>
      <c r="C59" s="276"/>
      <c r="D59" s="84"/>
      <c r="E59" s="30"/>
      <c r="F59" s="276"/>
      <c r="G59" s="7"/>
      <c r="H59" s="276"/>
      <c r="I59" s="7"/>
      <c r="J59" s="276"/>
      <c r="K59" s="7"/>
      <c r="L59" s="276"/>
      <c r="M59" s="7"/>
      <c r="N59" s="276"/>
      <c r="O59" s="7"/>
      <c r="P59" s="276"/>
      <c r="Q59" s="7"/>
      <c r="R59" s="276"/>
      <c r="S59" s="7"/>
      <c r="T59" s="276"/>
      <c r="U59" s="7"/>
      <c r="V59" s="276"/>
      <c r="W59" s="7"/>
      <c r="X59" s="276"/>
      <c r="Y59" s="7"/>
      <c r="Z59" s="276"/>
      <c r="AA59" s="7"/>
      <c r="AB59" s="276"/>
      <c r="AC59" s="7"/>
      <c r="AD59" s="276"/>
      <c r="AF59" s="276"/>
      <c r="AG59" s="24"/>
    </row>
    <row r="60" spans="2:33" s="26" customFormat="1" ht="12.75">
      <c r="B60" s="287"/>
      <c r="C60" s="274"/>
      <c r="D60" s="83"/>
      <c r="E60" s="31"/>
      <c r="F60" s="31"/>
      <c r="G60" s="25"/>
      <c r="H60" s="31"/>
      <c r="I60" s="25"/>
      <c r="J60" s="31"/>
      <c r="K60" s="25"/>
      <c r="L60" s="31"/>
      <c r="M60" s="25"/>
      <c r="N60" s="31"/>
      <c r="O60" s="25"/>
      <c r="P60" s="31"/>
      <c r="Q60" s="25"/>
      <c r="R60" s="31"/>
      <c r="S60" s="25"/>
      <c r="T60" s="31"/>
      <c r="U60" s="25"/>
      <c r="V60" s="31"/>
      <c r="W60" s="25"/>
      <c r="X60" s="31"/>
      <c r="Y60" s="25"/>
      <c r="Z60" s="31"/>
      <c r="AA60" s="25"/>
      <c r="AB60" s="31"/>
      <c r="AC60" s="25"/>
      <c r="AD60" s="31"/>
      <c r="AE60" s="25"/>
      <c r="AF60" s="274"/>
      <c r="AG60" s="25"/>
    </row>
    <row r="61" spans="2:33" s="26" customFormat="1" ht="12.75">
      <c r="B61" s="27"/>
      <c r="C61" s="276"/>
      <c r="D61" s="84"/>
      <c r="E61" s="30"/>
      <c r="F61" s="276"/>
      <c r="G61" s="7"/>
      <c r="H61" s="276"/>
      <c r="I61" s="7"/>
      <c r="J61" s="276"/>
      <c r="K61" s="7"/>
      <c r="L61" s="276"/>
      <c r="M61" s="7"/>
      <c r="N61" s="276"/>
      <c r="O61" s="7"/>
      <c r="P61" s="276"/>
      <c r="Q61" s="7"/>
      <c r="R61" s="276"/>
      <c r="S61" s="7"/>
      <c r="T61" s="276"/>
      <c r="U61" s="7"/>
      <c r="V61" s="276"/>
      <c r="W61" s="7"/>
      <c r="X61" s="276"/>
      <c r="Y61" s="7"/>
      <c r="Z61" s="276"/>
      <c r="AA61" s="7"/>
      <c r="AB61" s="276"/>
      <c r="AC61" s="7"/>
      <c r="AD61" s="276"/>
      <c r="AE61" s="7"/>
      <c r="AF61" s="276"/>
      <c r="AG61" s="24"/>
    </row>
    <row r="62" spans="2:33" s="26" customFormat="1" ht="12.75">
      <c r="B62" s="286"/>
      <c r="C62" s="276"/>
      <c r="D62" s="84"/>
      <c r="E62" s="30"/>
      <c r="F62" s="276"/>
      <c r="G62" s="7"/>
      <c r="H62" s="276"/>
      <c r="I62" s="7"/>
      <c r="J62" s="276"/>
      <c r="K62" s="7"/>
      <c r="L62" s="276"/>
      <c r="M62" s="7"/>
      <c r="N62" s="276"/>
      <c r="O62" s="7"/>
      <c r="P62" s="276"/>
      <c r="Q62" s="7"/>
      <c r="R62" s="276"/>
      <c r="S62" s="7"/>
      <c r="T62" s="276"/>
      <c r="U62" s="7"/>
      <c r="V62" s="276"/>
      <c r="W62" s="7"/>
      <c r="X62" s="276"/>
      <c r="Y62" s="7"/>
      <c r="Z62" s="276"/>
      <c r="AA62" s="7"/>
      <c r="AB62" s="276"/>
      <c r="AC62" s="7"/>
      <c r="AD62" s="276"/>
      <c r="AE62" s="7"/>
      <c r="AF62" s="276"/>
      <c r="AG62" s="24"/>
    </row>
    <row r="63" spans="2:33" s="26" customFormat="1" ht="12.75">
      <c r="B63" s="27"/>
      <c r="C63" s="276"/>
      <c r="D63" s="84"/>
      <c r="E63" s="30"/>
      <c r="F63" s="276"/>
      <c r="G63" s="7"/>
      <c r="H63" s="276"/>
      <c r="I63" s="7"/>
      <c r="J63" s="276"/>
      <c r="K63" s="7"/>
      <c r="L63" s="276"/>
      <c r="M63" s="7"/>
      <c r="N63" s="276"/>
      <c r="O63" s="7"/>
      <c r="P63" s="276"/>
      <c r="Q63" s="7"/>
      <c r="R63" s="276"/>
      <c r="S63" s="7"/>
      <c r="T63" s="276"/>
      <c r="U63" s="7"/>
      <c r="V63" s="276"/>
      <c r="W63" s="7"/>
      <c r="X63" s="276"/>
      <c r="Y63" s="7"/>
      <c r="Z63" s="276"/>
      <c r="AA63" s="7"/>
      <c r="AB63" s="276"/>
      <c r="AC63" s="7"/>
      <c r="AD63" s="276"/>
      <c r="AF63" s="276"/>
      <c r="AG63" s="24"/>
    </row>
    <row r="64" spans="2:33" s="26" customFormat="1" ht="12.75">
      <c r="B64" s="27"/>
      <c r="C64" s="276"/>
      <c r="D64" s="84"/>
      <c r="E64" s="30"/>
      <c r="F64" s="276"/>
      <c r="G64" s="7"/>
      <c r="H64" s="276"/>
      <c r="I64" s="7"/>
      <c r="J64" s="276"/>
      <c r="K64" s="7"/>
      <c r="L64" s="276"/>
      <c r="M64" s="7"/>
      <c r="N64" s="276"/>
      <c r="O64" s="7"/>
      <c r="P64" s="276"/>
      <c r="Q64" s="7"/>
      <c r="R64" s="276"/>
      <c r="S64" s="7"/>
      <c r="T64" s="276"/>
      <c r="U64" s="7"/>
      <c r="V64" s="276"/>
      <c r="W64" s="7"/>
      <c r="X64" s="276"/>
      <c r="Y64" s="7"/>
      <c r="Z64" s="276"/>
      <c r="AA64" s="7"/>
      <c r="AB64" s="276"/>
      <c r="AC64" s="7"/>
      <c r="AD64" s="276"/>
      <c r="AF64" s="276"/>
      <c r="AG64" s="24"/>
    </row>
    <row r="65" spans="2:33" s="26" customFormat="1" ht="12.75">
      <c r="B65" s="287"/>
      <c r="C65" s="276"/>
      <c r="D65" s="84"/>
      <c r="E65" s="30"/>
      <c r="F65" s="276"/>
      <c r="G65" s="7"/>
      <c r="H65" s="276"/>
      <c r="I65" s="7"/>
      <c r="J65" s="276"/>
      <c r="K65" s="7"/>
      <c r="L65" s="276"/>
      <c r="M65" s="7"/>
      <c r="N65" s="276"/>
      <c r="O65" s="7"/>
      <c r="P65" s="276"/>
      <c r="Q65" s="7"/>
      <c r="R65" s="276"/>
      <c r="S65" s="7"/>
      <c r="T65" s="276"/>
      <c r="U65" s="7"/>
      <c r="V65" s="276"/>
      <c r="W65" s="7"/>
      <c r="X65" s="276"/>
      <c r="Y65" s="7"/>
      <c r="Z65" s="276"/>
      <c r="AA65" s="7"/>
      <c r="AB65" s="276"/>
      <c r="AC65" s="7"/>
      <c r="AD65" s="276"/>
      <c r="AE65" s="7"/>
      <c r="AF65" s="276"/>
      <c r="AG65" s="24"/>
    </row>
    <row r="66" spans="2:33" s="26" customFormat="1" ht="12.75">
      <c r="B66" s="27"/>
      <c r="C66" s="276"/>
      <c r="D66" s="84"/>
      <c r="E66" s="30"/>
      <c r="F66" s="276"/>
      <c r="G66" s="7"/>
      <c r="H66" s="276"/>
      <c r="I66" s="7"/>
      <c r="J66" s="276"/>
      <c r="K66" s="7"/>
      <c r="L66" s="276"/>
      <c r="M66" s="7"/>
      <c r="N66" s="276"/>
      <c r="O66" s="7"/>
      <c r="P66" s="276"/>
      <c r="Q66" s="7"/>
      <c r="R66" s="276"/>
      <c r="S66" s="7"/>
      <c r="T66" s="276"/>
      <c r="U66" s="7"/>
      <c r="V66" s="276"/>
      <c r="W66" s="7"/>
      <c r="X66" s="276"/>
      <c r="Y66" s="7"/>
      <c r="Z66" s="276"/>
      <c r="AA66" s="7"/>
      <c r="AB66" s="276"/>
      <c r="AC66" s="7"/>
      <c r="AD66" s="276"/>
      <c r="AF66" s="276"/>
      <c r="AG66" s="24"/>
    </row>
    <row r="67" spans="2:33" s="26" customFormat="1" ht="12.75">
      <c r="B67" s="53"/>
      <c r="C67" s="274"/>
      <c r="D67" s="83"/>
      <c r="E67" s="31"/>
      <c r="F67" s="31"/>
      <c r="G67" s="25"/>
      <c r="H67" s="31"/>
      <c r="I67" s="25"/>
      <c r="J67" s="31"/>
      <c r="K67" s="25"/>
      <c r="L67" s="31"/>
      <c r="M67" s="25"/>
      <c r="N67" s="31"/>
      <c r="O67" s="25"/>
      <c r="P67" s="31"/>
      <c r="Q67" s="25"/>
      <c r="R67" s="31"/>
      <c r="S67" s="25"/>
      <c r="T67" s="31"/>
      <c r="U67" s="25"/>
      <c r="V67" s="31"/>
      <c r="W67" s="25"/>
      <c r="X67" s="31"/>
      <c r="Y67" s="25"/>
      <c r="Z67" s="31"/>
      <c r="AA67" s="25"/>
      <c r="AB67" s="31"/>
      <c r="AC67" s="25"/>
      <c r="AD67" s="31"/>
      <c r="AE67" s="25"/>
      <c r="AF67" s="31"/>
      <c r="AG67" s="25"/>
    </row>
    <row r="68" spans="3:33" s="26" customFormat="1" ht="12.75">
      <c r="C68" s="276"/>
      <c r="D68" s="84"/>
      <c r="E68" s="30"/>
      <c r="F68" s="276"/>
      <c r="G68" s="7"/>
      <c r="H68" s="276"/>
      <c r="I68" s="7"/>
      <c r="J68" s="276"/>
      <c r="K68" s="7"/>
      <c r="L68" s="276"/>
      <c r="M68" s="7"/>
      <c r="N68" s="276"/>
      <c r="O68" s="7"/>
      <c r="P68" s="276"/>
      <c r="Q68" s="7"/>
      <c r="R68" s="276"/>
      <c r="S68" s="7"/>
      <c r="T68" s="276"/>
      <c r="U68" s="7"/>
      <c r="V68" s="276"/>
      <c r="W68" s="7"/>
      <c r="X68" s="276"/>
      <c r="Y68" s="7"/>
      <c r="Z68" s="276"/>
      <c r="AA68" s="7"/>
      <c r="AB68" s="276"/>
      <c r="AC68" s="7"/>
      <c r="AD68" s="276"/>
      <c r="AG68" s="24"/>
    </row>
    <row r="69" spans="2:33" s="26" customFormat="1" ht="12.75">
      <c r="B69" s="55"/>
      <c r="C69" s="276"/>
      <c r="D69" s="84"/>
      <c r="E69" s="30"/>
      <c r="F69" s="276"/>
      <c r="G69" s="7"/>
      <c r="H69" s="276"/>
      <c r="I69" s="7"/>
      <c r="J69" s="276"/>
      <c r="K69" s="7"/>
      <c r="L69" s="276"/>
      <c r="M69" s="7"/>
      <c r="N69" s="276"/>
      <c r="O69" s="7"/>
      <c r="P69" s="276"/>
      <c r="Q69" s="7"/>
      <c r="R69" s="276"/>
      <c r="S69" s="7"/>
      <c r="T69" s="276"/>
      <c r="U69" s="7"/>
      <c r="V69" s="276"/>
      <c r="W69" s="7"/>
      <c r="X69" s="276"/>
      <c r="Y69" s="7"/>
      <c r="Z69" s="276"/>
      <c r="AA69" s="7"/>
      <c r="AB69" s="276"/>
      <c r="AC69" s="7"/>
      <c r="AD69" s="276"/>
      <c r="AG69" s="24"/>
    </row>
    <row r="70" spans="2:33" s="26" customFormat="1" ht="12.75">
      <c r="B70" s="53"/>
      <c r="C70" s="274"/>
      <c r="D70" s="83"/>
      <c r="E70" s="31"/>
      <c r="F70" s="274"/>
      <c r="G70" s="61"/>
      <c r="H70" s="274"/>
      <c r="I70" s="61"/>
      <c r="J70" s="274"/>
      <c r="K70" s="61"/>
      <c r="L70" s="274"/>
      <c r="M70" s="61"/>
      <c r="N70" s="274"/>
      <c r="O70" s="61"/>
      <c r="P70" s="274"/>
      <c r="Q70" s="61"/>
      <c r="R70" s="274"/>
      <c r="S70" s="61"/>
      <c r="T70" s="274"/>
      <c r="U70" s="61"/>
      <c r="V70" s="274"/>
      <c r="W70" s="61"/>
      <c r="X70" s="274"/>
      <c r="Y70" s="61"/>
      <c r="Z70" s="274"/>
      <c r="AA70" s="61"/>
      <c r="AB70" s="274"/>
      <c r="AC70" s="61"/>
      <c r="AD70" s="274"/>
      <c r="AE70" s="27"/>
      <c r="AF70" s="274"/>
      <c r="AG70" s="25"/>
    </row>
    <row r="71" spans="2:33" s="26" customFormat="1" ht="12.75">
      <c r="B71" s="27"/>
      <c r="C71" s="276"/>
      <c r="D71" s="84"/>
      <c r="E71" s="30"/>
      <c r="F71" s="276"/>
      <c r="G71" s="7"/>
      <c r="H71" s="276"/>
      <c r="I71" s="7"/>
      <c r="J71" s="276"/>
      <c r="K71" s="7"/>
      <c r="L71" s="276"/>
      <c r="M71" s="7"/>
      <c r="N71" s="276"/>
      <c r="O71" s="7"/>
      <c r="P71" s="276"/>
      <c r="Q71" s="7"/>
      <c r="R71" s="276"/>
      <c r="S71" s="7"/>
      <c r="T71" s="276"/>
      <c r="U71" s="7"/>
      <c r="V71" s="276"/>
      <c r="W71" s="7"/>
      <c r="X71" s="276"/>
      <c r="Y71" s="7"/>
      <c r="Z71" s="276"/>
      <c r="AA71" s="7"/>
      <c r="AB71" s="276"/>
      <c r="AC71" s="7"/>
      <c r="AD71" s="276"/>
      <c r="AF71" s="276"/>
      <c r="AG71" s="24"/>
    </row>
    <row r="72" spans="2:33" s="26" customFormat="1" ht="12.75">
      <c r="B72" s="27"/>
      <c r="C72" s="276"/>
      <c r="D72" s="84"/>
      <c r="E72" s="30"/>
      <c r="F72" s="276"/>
      <c r="G72" s="7"/>
      <c r="H72" s="276"/>
      <c r="I72" s="7"/>
      <c r="J72" s="276"/>
      <c r="K72" s="7"/>
      <c r="L72" s="276"/>
      <c r="M72" s="7"/>
      <c r="N72" s="276"/>
      <c r="O72" s="7"/>
      <c r="P72" s="276"/>
      <c r="Q72" s="7"/>
      <c r="R72" s="276"/>
      <c r="S72" s="7"/>
      <c r="T72" s="276"/>
      <c r="U72" s="7"/>
      <c r="V72" s="276"/>
      <c r="W72" s="7"/>
      <c r="X72" s="276"/>
      <c r="Y72" s="7"/>
      <c r="Z72" s="276"/>
      <c r="AA72" s="7"/>
      <c r="AB72" s="276"/>
      <c r="AC72" s="7"/>
      <c r="AD72" s="276"/>
      <c r="AF72" s="276"/>
      <c r="AG72" s="24"/>
    </row>
    <row r="73" spans="2:33" s="26" customFormat="1" ht="12.75">
      <c r="B73" s="147"/>
      <c r="C73" s="148"/>
      <c r="D73" s="84"/>
      <c r="E73" s="30"/>
      <c r="F73" s="148"/>
      <c r="G73" s="7"/>
      <c r="H73" s="148"/>
      <c r="I73" s="7"/>
      <c r="J73" s="148"/>
      <c r="K73" s="7"/>
      <c r="L73" s="148"/>
      <c r="M73" s="7"/>
      <c r="N73" s="148"/>
      <c r="O73" s="7"/>
      <c r="P73" s="148"/>
      <c r="Q73" s="7"/>
      <c r="R73" s="148"/>
      <c r="S73" s="7"/>
      <c r="T73" s="148"/>
      <c r="U73" s="7"/>
      <c r="V73" s="148"/>
      <c r="W73" s="7"/>
      <c r="X73" s="148"/>
      <c r="Y73" s="7"/>
      <c r="Z73" s="148"/>
      <c r="AA73" s="7"/>
      <c r="AB73" s="148"/>
      <c r="AC73" s="111"/>
      <c r="AD73" s="148"/>
      <c r="AF73" s="148"/>
      <c r="AG73" s="108"/>
    </row>
    <row r="74" spans="2:33" s="26" customFormat="1" ht="12.75">
      <c r="B74" s="150"/>
      <c r="C74" s="146"/>
      <c r="D74" s="83"/>
      <c r="E74" s="31"/>
      <c r="F74" s="146"/>
      <c r="G74" s="61"/>
      <c r="H74" s="146"/>
      <c r="I74" s="61"/>
      <c r="J74" s="146"/>
      <c r="K74" s="61"/>
      <c r="L74" s="146"/>
      <c r="M74" s="61"/>
      <c r="N74" s="146"/>
      <c r="O74" s="61"/>
      <c r="P74" s="146"/>
      <c r="Q74" s="61"/>
      <c r="R74" s="146"/>
      <c r="S74" s="61"/>
      <c r="T74" s="146"/>
      <c r="U74" s="61"/>
      <c r="V74" s="146"/>
      <c r="W74" s="61"/>
      <c r="X74" s="146"/>
      <c r="Y74" s="61"/>
      <c r="Z74" s="146"/>
      <c r="AA74" s="61"/>
      <c r="AB74" s="146"/>
      <c r="AC74" s="112"/>
      <c r="AD74" s="146"/>
      <c r="AE74" s="61"/>
      <c r="AF74" s="146"/>
      <c r="AG74" s="74"/>
    </row>
    <row r="75" spans="2:33" s="26" customFormat="1" ht="12.75">
      <c r="B75" s="110"/>
      <c r="C75" s="148"/>
      <c r="D75" s="84"/>
      <c r="E75" s="30"/>
      <c r="F75" s="148"/>
      <c r="G75" s="7"/>
      <c r="H75" s="148"/>
      <c r="I75" s="7"/>
      <c r="J75" s="148"/>
      <c r="K75" s="7"/>
      <c r="L75" s="148"/>
      <c r="M75" s="7"/>
      <c r="N75" s="148"/>
      <c r="O75" s="7"/>
      <c r="P75" s="148"/>
      <c r="Q75" s="7"/>
      <c r="R75" s="148"/>
      <c r="S75" s="7"/>
      <c r="T75" s="148"/>
      <c r="U75" s="7"/>
      <c r="V75" s="148"/>
      <c r="W75" s="7"/>
      <c r="X75" s="148"/>
      <c r="Y75" s="7"/>
      <c r="Z75" s="148"/>
      <c r="AA75" s="7"/>
      <c r="AB75" s="148"/>
      <c r="AC75" s="111"/>
      <c r="AD75" s="148"/>
      <c r="AF75" s="148"/>
      <c r="AG75" s="108"/>
    </row>
    <row r="76" spans="2:33" s="26" customFormat="1" ht="15.75" hidden="1">
      <c r="B76" s="151"/>
      <c r="C76" s="146"/>
      <c r="D76" s="83"/>
      <c r="E76" s="31"/>
      <c r="F76" s="73"/>
      <c r="G76" s="25"/>
      <c r="H76" s="73"/>
      <c r="I76" s="25"/>
      <c r="J76" s="73"/>
      <c r="K76" s="25"/>
      <c r="L76" s="73"/>
      <c r="M76" s="25"/>
      <c r="N76" s="73"/>
      <c r="O76" s="25"/>
      <c r="P76" s="73"/>
      <c r="Q76" s="25"/>
      <c r="R76" s="73"/>
      <c r="S76" s="25"/>
      <c r="T76" s="73"/>
      <c r="U76" s="25"/>
      <c r="V76" s="73"/>
      <c r="W76" s="25"/>
      <c r="X76" s="73"/>
      <c r="Y76" s="25"/>
      <c r="Z76" s="73"/>
      <c r="AA76" s="25"/>
      <c r="AB76" s="73"/>
      <c r="AC76" s="74"/>
      <c r="AD76" s="73"/>
      <c r="AE76" s="25"/>
      <c r="AF76" s="73"/>
      <c r="AG76" s="74"/>
    </row>
    <row r="77" spans="2:33" s="26" customFormat="1" ht="12.75" hidden="1">
      <c r="B77" s="110"/>
      <c r="C77" s="148"/>
      <c r="D77" s="84"/>
      <c r="E77" s="30"/>
      <c r="F77" s="148"/>
      <c r="H77" s="148"/>
      <c r="J77" s="148"/>
      <c r="L77" s="148"/>
      <c r="N77" s="148"/>
      <c r="P77" s="148"/>
      <c r="R77" s="148"/>
      <c r="T77" s="148"/>
      <c r="V77" s="148"/>
      <c r="X77" s="148"/>
      <c r="Z77" s="148"/>
      <c r="AB77" s="148"/>
      <c r="AC77" s="110"/>
      <c r="AD77" s="148"/>
      <c r="AF77" s="110"/>
      <c r="AG77" s="108"/>
    </row>
    <row r="78" spans="2:33" s="26" customFormat="1" ht="12.75" hidden="1">
      <c r="B78" s="110"/>
      <c r="C78" s="148"/>
      <c r="D78" s="84"/>
      <c r="E78" s="30"/>
      <c r="F78" s="148"/>
      <c r="H78" s="148"/>
      <c r="J78" s="148"/>
      <c r="L78" s="148"/>
      <c r="N78" s="148"/>
      <c r="P78" s="148"/>
      <c r="R78" s="148"/>
      <c r="T78" s="148"/>
      <c r="V78" s="148"/>
      <c r="X78" s="148"/>
      <c r="Z78" s="148"/>
      <c r="AB78" s="148"/>
      <c r="AC78" s="110"/>
      <c r="AD78" s="148"/>
      <c r="AF78" s="110"/>
      <c r="AG78" s="108"/>
    </row>
    <row r="79" spans="1:33" s="57" customFormat="1" ht="12.75" hidden="1">
      <c r="A79" s="62"/>
      <c r="B79" s="113"/>
      <c r="C79" s="167"/>
      <c r="D79" s="86"/>
      <c r="E79" s="63"/>
      <c r="F79" s="167"/>
      <c r="G79" s="64"/>
      <c r="H79" s="167"/>
      <c r="I79" s="64"/>
      <c r="J79" s="167"/>
      <c r="K79" s="64"/>
      <c r="L79" s="167"/>
      <c r="M79" s="64"/>
      <c r="N79" s="167"/>
      <c r="O79" s="64"/>
      <c r="P79" s="167"/>
      <c r="Q79" s="64"/>
      <c r="R79" s="167"/>
      <c r="S79" s="64"/>
      <c r="T79" s="167"/>
      <c r="U79" s="64"/>
      <c r="V79" s="167"/>
      <c r="W79" s="64"/>
      <c r="X79" s="167"/>
      <c r="Y79" s="64"/>
      <c r="Z79" s="167"/>
      <c r="AA79" s="64"/>
      <c r="AB79" s="167"/>
      <c r="AC79" s="115"/>
      <c r="AD79" s="167"/>
      <c r="AE79" s="62"/>
      <c r="AF79" s="113"/>
      <c r="AG79" s="109"/>
    </row>
    <row r="80" spans="1:33" s="57" customFormat="1" ht="12.75" hidden="1">
      <c r="A80" s="62"/>
      <c r="B80" s="113"/>
      <c r="C80" s="167"/>
      <c r="D80" s="86"/>
      <c r="E80" s="63"/>
      <c r="F80" s="167"/>
      <c r="G80" s="64"/>
      <c r="H80" s="167"/>
      <c r="I80" s="64"/>
      <c r="J80" s="167"/>
      <c r="K80" s="64"/>
      <c r="L80" s="167"/>
      <c r="M80" s="64"/>
      <c r="N80" s="167"/>
      <c r="O80" s="64"/>
      <c r="P80" s="167"/>
      <c r="Q80" s="64"/>
      <c r="R80" s="167"/>
      <c r="S80" s="64"/>
      <c r="T80" s="167"/>
      <c r="U80" s="64"/>
      <c r="V80" s="167"/>
      <c r="W80" s="64"/>
      <c r="X80" s="167"/>
      <c r="Y80" s="64"/>
      <c r="Z80" s="167"/>
      <c r="AA80" s="64"/>
      <c r="AB80" s="167"/>
      <c r="AC80" s="115"/>
      <c r="AD80" s="167"/>
      <c r="AE80" s="62"/>
      <c r="AF80" s="113"/>
      <c r="AG80" s="109"/>
    </row>
    <row r="81" spans="2:33" s="26" customFormat="1" ht="12.75" hidden="1">
      <c r="B81" s="110"/>
      <c r="C81" s="148"/>
      <c r="D81" s="84"/>
      <c r="E81" s="30"/>
      <c r="F81" s="148"/>
      <c r="G81" s="7"/>
      <c r="H81" s="148"/>
      <c r="I81" s="7"/>
      <c r="J81" s="148"/>
      <c r="K81" s="7"/>
      <c r="L81" s="148"/>
      <c r="M81" s="7"/>
      <c r="N81" s="148"/>
      <c r="O81" s="7"/>
      <c r="P81" s="148"/>
      <c r="Q81" s="7"/>
      <c r="R81" s="148"/>
      <c r="S81" s="7"/>
      <c r="T81" s="148"/>
      <c r="U81" s="7"/>
      <c r="V81" s="148"/>
      <c r="W81" s="7"/>
      <c r="X81" s="148"/>
      <c r="Y81" s="7"/>
      <c r="Z81" s="148"/>
      <c r="AA81" s="7"/>
      <c r="AB81" s="148"/>
      <c r="AC81" s="111"/>
      <c r="AD81" s="148"/>
      <c r="AF81" s="110"/>
      <c r="AG81" s="108"/>
    </row>
    <row r="82" spans="2:33" s="26" customFormat="1" ht="24.75" customHeight="1" hidden="1">
      <c r="B82" s="152"/>
      <c r="C82" s="148"/>
      <c r="D82" s="84"/>
      <c r="E82" s="30"/>
      <c r="F82" s="148"/>
      <c r="G82" s="7"/>
      <c r="H82" s="148"/>
      <c r="I82" s="7"/>
      <c r="J82" s="148"/>
      <c r="K82" s="7"/>
      <c r="L82" s="148"/>
      <c r="M82" s="7"/>
      <c r="N82" s="148"/>
      <c r="O82" s="7"/>
      <c r="P82" s="148"/>
      <c r="Q82" s="7"/>
      <c r="R82" s="148"/>
      <c r="S82" s="7"/>
      <c r="T82" s="148"/>
      <c r="U82" s="7"/>
      <c r="V82" s="148"/>
      <c r="W82" s="7"/>
      <c r="X82" s="148"/>
      <c r="Y82" s="7"/>
      <c r="Z82" s="148"/>
      <c r="AA82" s="7"/>
      <c r="AB82" s="148"/>
      <c r="AC82" s="111"/>
      <c r="AD82" s="148"/>
      <c r="AF82" s="110"/>
      <c r="AG82" s="108"/>
    </row>
    <row r="83" spans="2:33" s="26" customFormat="1" ht="12.75" hidden="1">
      <c r="B83" s="110"/>
      <c r="C83" s="148"/>
      <c r="D83" s="84"/>
      <c r="E83" s="30"/>
      <c r="F83" s="148"/>
      <c r="H83" s="148"/>
      <c r="J83" s="148"/>
      <c r="L83" s="148"/>
      <c r="N83" s="148"/>
      <c r="P83" s="148"/>
      <c r="R83" s="148"/>
      <c r="T83" s="148"/>
      <c r="V83" s="148"/>
      <c r="X83" s="148"/>
      <c r="Z83" s="148"/>
      <c r="AB83" s="148"/>
      <c r="AC83" s="110"/>
      <c r="AD83" s="148"/>
      <c r="AF83" s="110"/>
      <c r="AG83" s="110"/>
    </row>
    <row r="84" spans="2:33" s="26" customFormat="1" ht="12.75" hidden="1">
      <c r="B84" s="150"/>
      <c r="C84" s="146"/>
      <c r="D84" s="83"/>
      <c r="E84" s="31"/>
      <c r="F84" s="146"/>
      <c r="G84" s="61"/>
      <c r="H84" s="146"/>
      <c r="I84" s="61"/>
      <c r="J84" s="146"/>
      <c r="K84" s="61"/>
      <c r="L84" s="146"/>
      <c r="M84" s="61"/>
      <c r="N84" s="146"/>
      <c r="O84" s="61"/>
      <c r="P84" s="146"/>
      <c r="Q84" s="61"/>
      <c r="R84" s="146"/>
      <c r="S84" s="61"/>
      <c r="T84" s="146"/>
      <c r="U84" s="61"/>
      <c r="V84" s="146"/>
      <c r="W84" s="61"/>
      <c r="X84" s="146"/>
      <c r="Y84" s="61"/>
      <c r="Z84" s="146"/>
      <c r="AA84" s="61"/>
      <c r="AB84" s="146"/>
      <c r="AC84" s="112"/>
      <c r="AD84" s="146"/>
      <c r="AE84" s="27"/>
      <c r="AF84" s="146"/>
      <c r="AG84" s="74"/>
    </row>
    <row r="85" spans="2:33" s="26" customFormat="1" ht="12.75" hidden="1">
      <c r="B85" s="110"/>
      <c r="C85" s="148"/>
      <c r="D85" s="84"/>
      <c r="E85" s="30"/>
      <c r="F85" s="148"/>
      <c r="H85" s="148"/>
      <c r="J85" s="148"/>
      <c r="L85" s="148"/>
      <c r="N85" s="148"/>
      <c r="P85" s="148"/>
      <c r="R85" s="148"/>
      <c r="T85" s="148"/>
      <c r="V85" s="148"/>
      <c r="X85" s="148"/>
      <c r="Z85" s="148"/>
      <c r="AB85" s="148"/>
      <c r="AC85" s="110"/>
      <c r="AD85" s="148"/>
      <c r="AF85" s="110"/>
      <c r="AG85" s="110"/>
    </row>
    <row r="86" spans="2:33" s="26" customFormat="1" ht="12.75" hidden="1">
      <c r="B86" s="153"/>
      <c r="C86" s="148"/>
      <c r="D86" s="84"/>
      <c r="E86" s="30"/>
      <c r="F86" s="148"/>
      <c r="H86" s="148"/>
      <c r="J86" s="148"/>
      <c r="L86" s="148"/>
      <c r="N86" s="148"/>
      <c r="P86" s="148"/>
      <c r="R86" s="148"/>
      <c r="T86" s="148"/>
      <c r="V86" s="148"/>
      <c r="X86" s="148"/>
      <c r="Z86" s="148"/>
      <c r="AB86" s="148"/>
      <c r="AC86" s="110"/>
      <c r="AD86" s="148"/>
      <c r="AF86" s="110"/>
      <c r="AG86" s="110"/>
    </row>
    <row r="87" spans="2:33" s="26" customFormat="1" ht="12.75" hidden="1">
      <c r="B87" s="147"/>
      <c r="C87" s="148"/>
      <c r="D87" s="84"/>
      <c r="E87" s="30"/>
      <c r="F87" s="148"/>
      <c r="G87" s="7"/>
      <c r="H87" s="148"/>
      <c r="I87" s="7"/>
      <c r="J87" s="148"/>
      <c r="K87" s="7"/>
      <c r="L87" s="148"/>
      <c r="M87" s="7"/>
      <c r="N87" s="148"/>
      <c r="O87" s="7"/>
      <c r="P87" s="148"/>
      <c r="Q87" s="7"/>
      <c r="R87" s="148"/>
      <c r="S87" s="7"/>
      <c r="T87" s="148"/>
      <c r="U87" s="7"/>
      <c r="V87" s="148"/>
      <c r="W87" s="7"/>
      <c r="X87" s="148"/>
      <c r="Y87" s="7"/>
      <c r="Z87" s="148"/>
      <c r="AA87" s="7"/>
      <c r="AB87" s="148"/>
      <c r="AC87" s="111"/>
      <c r="AD87" s="148"/>
      <c r="AE87" s="7"/>
      <c r="AF87" s="148"/>
      <c r="AG87" s="108"/>
    </row>
    <row r="88" spans="2:33" s="26" customFormat="1" ht="12.75" hidden="1">
      <c r="B88" s="147"/>
      <c r="C88" s="148"/>
      <c r="D88" s="84"/>
      <c r="E88" s="30"/>
      <c r="F88" s="148"/>
      <c r="G88" s="7"/>
      <c r="H88" s="148"/>
      <c r="I88" s="7"/>
      <c r="J88" s="148"/>
      <c r="K88" s="7"/>
      <c r="L88" s="148"/>
      <c r="M88" s="7"/>
      <c r="N88" s="148"/>
      <c r="O88" s="7"/>
      <c r="P88" s="148"/>
      <c r="Q88" s="7"/>
      <c r="R88" s="148"/>
      <c r="S88" s="7"/>
      <c r="T88" s="148"/>
      <c r="U88" s="7"/>
      <c r="V88" s="148"/>
      <c r="W88" s="7"/>
      <c r="X88" s="148"/>
      <c r="Y88" s="7"/>
      <c r="Z88" s="148"/>
      <c r="AA88" s="7"/>
      <c r="AB88" s="148"/>
      <c r="AC88" s="111"/>
      <c r="AD88" s="148"/>
      <c r="AE88" s="7"/>
      <c r="AF88" s="148"/>
      <c r="AG88" s="108"/>
    </row>
    <row r="89" spans="2:33" s="26" customFormat="1" ht="12.75" hidden="1">
      <c r="B89" s="147"/>
      <c r="C89" s="148"/>
      <c r="D89" s="84"/>
      <c r="E89" s="30"/>
      <c r="F89" s="148"/>
      <c r="G89" s="7"/>
      <c r="H89" s="148"/>
      <c r="I89" s="7"/>
      <c r="J89" s="148"/>
      <c r="K89" s="7"/>
      <c r="L89" s="148"/>
      <c r="M89" s="7"/>
      <c r="N89" s="148"/>
      <c r="O89" s="7"/>
      <c r="P89" s="148"/>
      <c r="Q89" s="7"/>
      <c r="R89" s="148"/>
      <c r="S89" s="7"/>
      <c r="T89" s="148"/>
      <c r="U89" s="7"/>
      <c r="V89" s="148"/>
      <c r="W89" s="7"/>
      <c r="X89" s="148"/>
      <c r="Y89" s="7"/>
      <c r="Z89" s="148"/>
      <c r="AA89" s="7"/>
      <c r="AB89" s="148"/>
      <c r="AC89" s="111"/>
      <c r="AD89" s="148"/>
      <c r="AE89" s="7"/>
      <c r="AF89" s="148"/>
      <c r="AG89" s="108"/>
    </row>
    <row r="90" spans="2:33" s="26" customFormat="1" ht="12.75" hidden="1">
      <c r="B90" s="147"/>
      <c r="C90" s="148"/>
      <c r="D90" s="84"/>
      <c r="E90" s="30"/>
      <c r="F90" s="148"/>
      <c r="G90" s="7"/>
      <c r="H90" s="148"/>
      <c r="I90" s="7"/>
      <c r="J90" s="148"/>
      <c r="K90" s="7"/>
      <c r="L90" s="148"/>
      <c r="M90" s="7"/>
      <c r="N90" s="148"/>
      <c r="O90" s="7"/>
      <c r="P90" s="148"/>
      <c r="Q90" s="7"/>
      <c r="R90" s="148"/>
      <c r="S90" s="7"/>
      <c r="T90" s="148"/>
      <c r="U90" s="7"/>
      <c r="V90" s="148"/>
      <c r="W90" s="7"/>
      <c r="X90" s="148"/>
      <c r="Y90" s="7"/>
      <c r="Z90" s="148"/>
      <c r="AA90" s="7"/>
      <c r="AB90" s="148"/>
      <c r="AC90" s="111"/>
      <c r="AD90" s="148"/>
      <c r="AE90" s="7"/>
      <c r="AF90" s="148"/>
      <c r="AG90" s="108"/>
    </row>
    <row r="91" spans="2:33" s="26" customFormat="1" ht="12.75" hidden="1">
      <c r="B91" s="154"/>
      <c r="C91" s="148"/>
      <c r="D91" s="84"/>
      <c r="E91" s="30"/>
      <c r="F91" s="148"/>
      <c r="G91" s="7"/>
      <c r="H91" s="148"/>
      <c r="I91" s="7"/>
      <c r="J91" s="148"/>
      <c r="K91" s="7"/>
      <c r="L91" s="148"/>
      <c r="M91" s="7"/>
      <c r="N91" s="148"/>
      <c r="O91" s="7"/>
      <c r="P91" s="148"/>
      <c r="Q91" s="7"/>
      <c r="R91" s="148"/>
      <c r="S91" s="7"/>
      <c r="T91" s="148"/>
      <c r="U91" s="7"/>
      <c r="V91" s="148"/>
      <c r="W91" s="7"/>
      <c r="X91" s="148"/>
      <c r="Y91" s="7"/>
      <c r="Z91" s="148"/>
      <c r="AA91" s="7"/>
      <c r="AB91" s="148"/>
      <c r="AC91" s="111"/>
      <c r="AD91" s="148"/>
      <c r="AE91" s="7"/>
      <c r="AF91" s="110"/>
      <c r="AG91" s="111"/>
    </row>
    <row r="92" spans="2:33" s="26" customFormat="1" ht="12.75" hidden="1">
      <c r="B92" s="147"/>
      <c r="C92" s="148"/>
      <c r="D92" s="84"/>
      <c r="E92" s="30"/>
      <c r="F92" s="148"/>
      <c r="G92" s="7"/>
      <c r="H92" s="148"/>
      <c r="I92" s="7"/>
      <c r="J92" s="148"/>
      <c r="K92" s="7"/>
      <c r="L92" s="148"/>
      <c r="M92" s="7"/>
      <c r="N92" s="148"/>
      <c r="O92" s="7"/>
      <c r="P92" s="148"/>
      <c r="Q92" s="7"/>
      <c r="R92" s="148"/>
      <c r="S92" s="7"/>
      <c r="T92" s="148"/>
      <c r="U92" s="7"/>
      <c r="V92" s="148"/>
      <c r="W92" s="7"/>
      <c r="X92" s="148"/>
      <c r="Y92" s="7"/>
      <c r="Z92" s="148"/>
      <c r="AA92" s="7"/>
      <c r="AB92" s="148"/>
      <c r="AC92" s="111"/>
      <c r="AD92" s="148"/>
      <c r="AE92" s="7"/>
      <c r="AF92" s="110"/>
      <c r="AG92" s="111"/>
    </row>
    <row r="93" spans="2:33" s="26" customFormat="1" ht="12.75" hidden="1">
      <c r="B93" s="153"/>
      <c r="C93" s="148"/>
      <c r="D93" s="84"/>
      <c r="E93" s="30"/>
      <c r="F93" s="148"/>
      <c r="G93" s="7"/>
      <c r="H93" s="148"/>
      <c r="I93" s="7"/>
      <c r="J93" s="148"/>
      <c r="K93" s="7"/>
      <c r="L93" s="148"/>
      <c r="M93" s="7"/>
      <c r="N93" s="148"/>
      <c r="O93" s="7"/>
      <c r="P93" s="148"/>
      <c r="Q93" s="7"/>
      <c r="R93" s="148"/>
      <c r="S93" s="7"/>
      <c r="T93" s="148"/>
      <c r="U93" s="7"/>
      <c r="V93" s="148"/>
      <c r="W93" s="7"/>
      <c r="X93" s="148"/>
      <c r="Y93" s="7"/>
      <c r="Z93" s="148"/>
      <c r="AA93" s="7"/>
      <c r="AB93" s="148"/>
      <c r="AC93" s="111"/>
      <c r="AD93" s="148"/>
      <c r="AF93" s="110"/>
      <c r="AG93" s="108"/>
    </row>
    <row r="94" spans="2:33" s="26" customFormat="1" ht="12.75" hidden="1">
      <c r="B94" s="147"/>
      <c r="C94" s="148"/>
      <c r="D94" s="84"/>
      <c r="E94" s="30"/>
      <c r="F94" s="148"/>
      <c r="G94" s="7"/>
      <c r="H94" s="148"/>
      <c r="I94" s="7"/>
      <c r="J94" s="148"/>
      <c r="K94" s="7"/>
      <c r="L94" s="148"/>
      <c r="M94" s="7"/>
      <c r="N94" s="148"/>
      <c r="O94" s="7"/>
      <c r="P94" s="148"/>
      <c r="Q94" s="7"/>
      <c r="R94" s="148"/>
      <c r="S94" s="7"/>
      <c r="T94" s="148"/>
      <c r="U94" s="7"/>
      <c r="V94" s="148"/>
      <c r="W94" s="7"/>
      <c r="X94" s="148"/>
      <c r="Y94" s="7"/>
      <c r="Z94" s="148"/>
      <c r="AA94" s="7"/>
      <c r="AB94" s="148"/>
      <c r="AC94" s="111"/>
      <c r="AD94" s="148"/>
      <c r="AE94" s="7"/>
      <c r="AF94" s="148"/>
      <c r="AG94" s="108"/>
    </row>
    <row r="95" spans="2:33" s="26" customFormat="1" ht="12.75" hidden="1">
      <c r="B95" s="147"/>
      <c r="C95" s="148"/>
      <c r="D95" s="84"/>
      <c r="E95" s="30"/>
      <c r="F95" s="148"/>
      <c r="G95" s="7"/>
      <c r="H95" s="148"/>
      <c r="I95" s="7"/>
      <c r="J95" s="148"/>
      <c r="K95" s="7"/>
      <c r="L95" s="148"/>
      <c r="M95" s="7"/>
      <c r="N95" s="148"/>
      <c r="O95" s="7"/>
      <c r="P95" s="148"/>
      <c r="Q95" s="7"/>
      <c r="R95" s="148"/>
      <c r="S95" s="7"/>
      <c r="T95" s="148"/>
      <c r="U95" s="7"/>
      <c r="V95" s="148"/>
      <c r="W95" s="7"/>
      <c r="X95" s="148"/>
      <c r="Y95" s="7"/>
      <c r="Z95" s="148"/>
      <c r="AA95" s="7"/>
      <c r="AB95" s="148"/>
      <c r="AC95" s="111"/>
      <c r="AD95" s="148"/>
      <c r="AE95" s="7"/>
      <c r="AF95" s="148"/>
      <c r="AG95" s="108"/>
    </row>
    <row r="96" spans="2:33" s="26" customFormat="1" ht="12.75" hidden="1">
      <c r="B96" s="147"/>
      <c r="C96" s="148"/>
      <c r="D96" s="84"/>
      <c r="E96" s="30"/>
      <c r="F96" s="148"/>
      <c r="G96" s="7"/>
      <c r="H96" s="148"/>
      <c r="I96" s="7"/>
      <c r="J96" s="148"/>
      <c r="K96" s="7"/>
      <c r="L96" s="148"/>
      <c r="M96" s="7"/>
      <c r="N96" s="148"/>
      <c r="O96" s="7"/>
      <c r="P96" s="148"/>
      <c r="Q96" s="7"/>
      <c r="R96" s="148"/>
      <c r="S96" s="7"/>
      <c r="T96" s="148"/>
      <c r="U96" s="7"/>
      <c r="V96" s="148"/>
      <c r="W96" s="7"/>
      <c r="X96" s="148"/>
      <c r="Y96" s="7"/>
      <c r="Z96" s="148"/>
      <c r="AA96" s="7"/>
      <c r="AB96" s="148"/>
      <c r="AC96" s="111"/>
      <c r="AD96" s="148"/>
      <c r="AE96" s="7"/>
      <c r="AF96" s="148"/>
      <c r="AG96" s="108"/>
    </row>
    <row r="97" spans="2:33" s="26" customFormat="1" ht="12.75" hidden="1">
      <c r="B97" s="147"/>
      <c r="C97" s="148"/>
      <c r="D97" s="84"/>
      <c r="E97" s="30"/>
      <c r="F97" s="148"/>
      <c r="G97" s="7"/>
      <c r="H97" s="148"/>
      <c r="I97" s="7"/>
      <c r="J97" s="148"/>
      <c r="K97" s="7"/>
      <c r="L97" s="148"/>
      <c r="M97" s="7"/>
      <c r="N97" s="148"/>
      <c r="O97" s="7"/>
      <c r="P97" s="148"/>
      <c r="Q97" s="7"/>
      <c r="R97" s="148"/>
      <c r="S97" s="7"/>
      <c r="T97" s="148"/>
      <c r="U97" s="7"/>
      <c r="V97" s="148"/>
      <c r="W97" s="7"/>
      <c r="X97" s="148"/>
      <c r="Y97" s="7"/>
      <c r="Z97" s="148"/>
      <c r="AA97" s="7"/>
      <c r="AB97" s="148"/>
      <c r="AC97" s="111"/>
      <c r="AD97" s="148"/>
      <c r="AE97" s="7"/>
      <c r="AF97" s="148"/>
      <c r="AG97" s="108"/>
    </row>
    <row r="98" spans="2:33" s="26" customFormat="1" ht="12.75" hidden="1">
      <c r="B98" s="154"/>
      <c r="C98" s="146"/>
      <c r="D98" s="83"/>
      <c r="E98" s="31"/>
      <c r="F98" s="146"/>
      <c r="G98" s="61"/>
      <c r="H98" s="146"/>
      <c r="I98" s="61"/>
      <c r="J98" s="146"/>
      <c r="K98" s="61"/>
      <c r="L98" s="146"/>
      <c r="M98" s="61"/>
      <c r="N98" s="146"/>
      <c r="O98" s="61"/>
      <c r="P98" s="146"/>
      <c r="Q98" s="61"/>
      <c r="R98" s="146"/>
      <c r="S98" s="61"/>
      <c r="T98" s="146"/>
      <c r="U98" s="61"/>
      <c r="V98" s="146"/>
      <c r="W98" s="61"/>
      <c r="X98" s="146"/>
      <c r="Y98" s="61"/>
      <c r="Z98" s="146"/>
      <c r="AA98" s="61"/>
      <c r="AB98" s="146"/>
      <c r="AC98" s="112"/>
      <c r="AD98" s="146"/>
      <c r="AE98" s="61"/>
      <c r="AF98" s="146"/>
      <c r="AG98" s="74"/>
    </row>
    <row r="99" spans="2:33" s="26" customFormat="1" ht="12.75" hidden="1">
      <c r="B99" s="154"/>
      <c r="C99" s="146"/>
      <c r="D99" s="83"/>
      <c r="E99" s="31"/>
      <c r="F99" s="146"/>
      <c r="G99" s="61"/>
      <c r="H99" s="146"/>
      <c r="I99" s="61"/>
      <c r="J99" s="146"/>
      <c r="K99" s="61"/>
      <c r="L99" s="146"/>
      <c r="M99" s="61"/>
      <c r="N99" s="146"/>
      <c r="O99" s="61"/>
      <c r="P99" s="146"/>
      <c r="Q99" s="61"/>
      <c r="R99" s="146"/>
      <c r="S99" s="61"/>
      <c r="T99" s="146"/>
      <c r="U99" s="61"/>
      <c r="V99" s="146"/>
      <c r="W99" s="61"/>
      <c r="X99" s="146"/>
      <c r="Y99" s="61"/>
      <c r="Z99" s="146"/>
      <c r="AA99" s="61"/>
      <c r="AB99" s="146"/>
      <c r="AC99" s="112"/>
      <c r="AD99" s="146"/>
      <c r="AE99" s="61"/>
      <c r="AF99" s="146"/>
      <c r="AG99" s="74"/>
    </row>
    <row r="100" spans="2:33" s="26" customFormat="1" ht="12.75" hidden="1">
      <c r="B100" s="147"/>
      <c r="C100" s="148"/>
      <c r="D100" s="84"/>
      <c r="E100" s="30"/>
      <c r="F100" s="148"/>
      <c r="G100" s="7"/>
      <c r="H100" s="148"/>
      <c r="I100" s="7"/>
      <c r="J100" s="148"/>
      <c r="K100" s="7"/>
      <c r="L100" s="148"/>
      <c r="M100" s="7"/>
      <c r="N100" s="148"/>
      <c r="O100" s="7"/>
      <c r="P100" s="148"/>
      <c r="Q100" s="7"/>
      <c r="R100" s="148"/>
      <c r="S100" s="7"/>
      <c r="T100" s="148"/>
      <c r="U100" s="7"/>
      <c r="V100" s="148"/>
      <c r="W100" s="7"/>
      <c r="X100" s="148"/>
      <c r="Y100" s="7"/>
      <c r="Z100" s="148"/>
      <c r="AA100" s="7"/>
      <c r="AB100" s="148"/>
      <c r="AC100" s="111"/>
      <c r="AD100" s="148"/>
      <c r="AE100" s="7"/>
      <c r="AF100" s="148"/>
      <c r="AG100" s="108"/>
    </row>
    <row r="101" spans="2:33" s="26" customFormat="1" ht="12.75" hidden="1">
      <c r="B101" s="154"/>
      <c r="C101" s="148"/>
      <c r="D101" s="84"/>
      <c r="E101" s="30"/>
      <c r="F101" s="148"/>
      <c r="G101" s="7"/>
      <c r="H101" s="148"/>
      <c r="I101" s="7"/>
      <c r="J101" s="148"/>
      <c r="K101" s="7"/>
      <c r="L101" s="148"/>
      <c r="M101" s="7"/>
      <c r="N101" s="148"/>
      <c r="O101" s="7"/>
      <c r="P101" s="148"/>
      <c r="Q101" s="7"/>
      <c r="R101" s="148"/>
      <c r="S101" s="7"/>
      <c r="T101" s="148"/>
      <c r="U101" s="7"/>
      <c r="V101" s="148"/>
      <c r="W101" s="7"/>
      <c r="X101" s="148"/>
      <c r="Y101" s="7"/>
      <c r="Z101" s="148"/>
      <c r="AA101" s="7"/>
      <c r="AB101" s="148"/>
      <c r="AC101" s="111"/>
      <c r="AD101" s="148"/>
      <c r="AE101" s="7"/>
      <c r="AF101" s="148"/>
      <c r="AG101" s="111"/>
    </row>
    <row r="102" spans="2:33" s="26" customFormat="1" ht="12.75" hidden="1">
      <c r="B102" s="147"/>
      <c r="C102" s="148"/>
      <c r="D102" s="84"/>
      <c r="E102" s="30"/>
      <c r="F102" s="148"/>
      <c r="G102" s="7"/>
      <c r="H102" s="148"/>
      <c r="I102" s="7"/>
      <c r="J102" s="148"/>
      <c r="K102" s="7"/>
      <c r="L102" s="148"/>
      <c r="M102" s="7"/>
      <c r="N102" s="148"/>
      <c r="O102" s="7"/>
      <c r="P102" s="148"/>
      <c r="Q102" s="7"/>
      <c r="R102" s="148"/>
      <c r="S102" s="7"/>
      <c r="T102" s="148"/>
      <c r="U102" s="7"/>
      <c r="V102" s="148"/>
      <c r="W102" s="7"/>
      <c r="X102" s="148"/>
      <c r="Y102" s="7"/>
      <c r="Z102" s="148"/>
      <c r="AA102" s="7"/>
      <c r="AB102" s="148"/>
      <c r="AC102" s="111"/>
      <c r="AD102" s="148"/>
      <c r="AE102" s="7"/>
      <c r="AF102" s="148"/>
      <c r="AG102" s="108"/>
    </row>
    <row r="103" spans="2:33" s="26" customFormat="1" ht="12.75" hidden="1">
      <c r="B103" s="154"/>
      <c r="C103" s="148"/>
      <c r="D103" s="84"/>
      <c r="E103" s="30"/>
      <c r="F103" s="148"/>
      <c r="G103" s="7"/>
      <c r="H103" s="148"/>
      <c r="I103" s="7"/>
      <c r="J103" s="148"/>
      <c r="K103" s="7"/>
      <c r="L103" s="148"/>
      <c r="M103" s="7"/>
      <c r="N103" s="148"/>
      <c r="O103" s="7"/>
      <c r="P103" s="148"/>
      <c r="Q103" s="7"/>
      <c r="R103" s="148"/>
      <c r="S103" s="7"/>
      <c r="T103" s="148"/>
      <c r="U103" s="7"/>
      <c r="V103" s="148"/>
      <c r="W103" s="7"/>
      <c r="X103" s="148"/>
      <c r="Y103" s="7"/>
      <c r="Z103" s="148"/>
      <c r="AA103" s="7"/>
      <c r="AB103" s="148"/>
      <c r="AC103" s="111"/>
      <c r="AD103" s="148"/>
      <c r="AE103" s="7"/>
      <c r="AF103" s="148"/>
      <c r="AG103" s="111"/>
    </row>
    <row r="104" spans="2:33" s="26" customFormat="1" ht="12.75" hidden="1">
      <c r="B104" s="110"/>
      <c r="C104" s="148"/>
      <c r="D104" s="84"/>
      <c r="E104" s="30"/>
      <c r="F104" s="148"/>
      <c r="G104" s="7"/>
      <c r="H104" s="148"/>
      <c r="I104" s="7"/>
      <c r="J104" s="148"/>
      <c r="K104" s="7"/>
      <c r="L104" s="148"/>
      <c r="M104" s="7"/>
      <c r="N104" s="148"/>
      <c r="O104" s="7"/>
      <c r="P104" s="148"/>
      <c r="Q104" s="7"/>
      <c r="R104" s="148"/>
      <c r="S104" s="7"/>
      <c r="T104" s="148"/>
      <c r="U104" s="7"/>
      <c r="V104" s="148"/>
      <c r="W104" s="7"/>
      <c r="X104" s="148"/>
      <c r="Y104" s="7"/>
      <c r="Z104" s="148"/>
      <c r="AA104" s="7"/>
      <c r="AB104" s="148"/>
      <c r="AC104" s="111"/>
      <c r="AD104" s="148"/>
      <c r="AE104" s="7"/>
      <c r="AF104" s="148"/>
      <c r="AG104" s="108"/>
    </row>
    <row r="105" spans="2:33" s="26" customFormat="1" ht="12.75" hidden="1">
      <c r="B105" s="150"/>
      <c r="C105" s="148"/>
      <c r="D105" s="84"/>
      <c r="E105" s="31"/>
      <c r="F105" s="148"/>
      <c r="G105" s="61"/>
      <c r="H105" s="148"/>
      <c r="I105" s="61"/>
      <c r="J105" s="148"/>
      <c r="K105" s="61"/>
      <c r="L105" s="148"/>
      <c r="M105" s="61"/>
      <c r="N105" s="148"/>
      <c r="O105" s="61"/>
      <c r="P105" s="148"/>
      <c r="Q105" s="61"/>
      <c r="R105" s="148"/>
      <c r="S105" s="61"/>
      <c r="T105" s="148"/>
      <c r="U105" s="61"/>
      <c r="V105" s="148"/>
      <c r="W105" s="61"/>
      <c r="X105" s="148"/>
      <c r="Y105" s="61"/>
      <c r="Z105" s="148"/>
      <c r="AA105" s="61"/>
      <c r="AB105" s="148"/>
      <c r="AC105" s="112"/>
      <c r="AD105" s="148"/>
      <c r="AE105" s="61"/>
      <c r="AF105" s="148"/>
      <c r="AG105" s="112"/>
    </row>
    <row r="106" spans="2:33" s="26" customFormat="1" ht="12.75" hidden="1">
      <c r="B106" s="147"/>
      <c r="C106" s="148"/>
      <c r="D106" s="84"/>
      <c r="E106" s="30"/>
      <c r="F106" s="148"/>
      <c r="G106" s="7"/>
      <c r="H106" s="148"/>
      <c r="I106" s="7"/>
      <c r="J106" s="148"/>
      <c r="K106" s="7"/>
      <c r="L106" s="148"/>
      <c r="M106" s="7"/>
      <c r="N106" s="148"/>
      <c r="O106" s="7"/>
      <c r="P106" s="148"/>
      <c r="Q106" s="7"/>
      <c r="R106" s="148"/>
      <c r="S106" s="7"/>
      <c r="T106" s="148"/>
      <c r="U106" s="7"/>
      <c r="V106" s="148"/>
      <c r="W106" s="7"/>
      <c r="X106" s="148"/>
      <c r="Y106" s="7"/>
      <c r="Z106" s="148"/>
      <c r="AA106" s="7"/>
      <c r="AB106" s="148"/>
      <c r="AC106" s="111"/>
      <c r="AD106" s="148"/>
      <c r="AE106" s="7"/>
      <c r="AF106" s="148"/>
      <c r="AG106" s="108"/>
    </row>
    <row r="107" spans="2:33" s="26" customFormat="1" ht="12.75" hidden="1">
      <c r="B107" s="110"/>
      <c r="C107" s="148"/>
      <c r="D107" s="84"/>
      <c r="E107" s="30"/>
      <c r="F107" s="148"/>
      <c r="H107" s="148"/>
      <c r="J107" s="148"/>
      <c r="L107" s="148"/>
      <c r="N107" s="148"/>
      <c r="P107" s="148"/>
      <c r="R107" s="148"/>
      <c r="T107" s="148"/>
      <c r="V107" s="148"/>
      <c r="X107" s="148"/>
      <c r="Z107" s="148"/>
      <c r="AB107" s="148"/>
      <c r="AC107" s="110"/>
      <c r="AD107" s="148"/>
      <c r="AF107" s="110"/>
      <c r="AG107" s="110"/>
    </row>
    <row r="108" spans="1:33" s="26" customFormat="1" ht="12.75" hidden="1">
      <c r="A108" s="62"/>
      <c r="B108" s="113"/>
      <c r="C108" s="113"/>
      <c r="D108" s="64"/>
      <c r="E108" s="63"/>
      <c r="F108" s="113"/>
      <c r="G108" s="62"/>
      <c r="H108" s="113"/>
      <c r="I108" s="62"/>
      <c r="J108" s="113"/>
      <c r="K108" s="62"/>
      <c r="L108" s="113"/>
      <c r="M108" s="62"/>
      <c r="N108" s="113"/>
      <c r="O108" s="62"/>
      <c r="P108" s="113"/>
      <c r="Q108" s="62"/>
      <c r="R108" s="113"/>
      <c r="S108" s="62"/>
      <c r="T108" s="113"/>
      <c r="U108" s="62"/>
      <c r="V108" s="113"/>
      <c r="W108" s="62"/>
      <c r="X108" s="113"/>
      <c r="Y108" s="62"/>
      <c r="Z108" s="113"/>
      <c r="AA108" s="62"/>
      <c r="AB108" s="113"/>
      <c r="AC108" s="113"/>
      <c r="AD108" s="113"/>
      <c r="AE108" s="62"/>
      <c r="AF108" s="113"/>
      <c r="AG108" s="113"/>
    </row>
    <row r="109" spans="1:33" s="26" customFormat="1" ht="12.75" hidden="1">
      <c r="A109" s="62"/>
      <c r="B109" s="113"/>
      <c r="C109" s="113"/>
      <c r="D109" s="64"/>
      <c r="E109" s="63"/>
      <c r="F109" s="113"/>
      <c r="G109" s="62"/>
      <c r="H109" s="113"/>
      <c r="I109" s="62"/>
      <c r="J109" s="113"/>
      <c r="K109" s="62"/>
      <c r="L109" s="113"/>
      <c r="M109" s="62"/>
      <c r="N109" s="113"/>
      <c r="O109" s="62"/>
      <c r="P109" s="113"/>
      <c r="Q109" s="62"/>
      <c r="R109" s="113"/>
      <c r="S109" s="62"/>
      <c r="T109" s="113"/>
      <c r="U109" s="62"/>
      <c r="V109" s="113"/>
      <c r="W109" s="62"/>
      <c r="X109" s="113"/>
      <c r="Y109" s="62"/>
      <c r="Z109" s="113"/>
      <c r="AA109" s="62"/>
      <c r="AB109" s="113"/>
      <c r="AC109" s="113"/>
      <c r="AD109" s="113"/>
      <c r="AE109" s="62"/>
      <c r="AF109" s="113"/>
      <c r="AG109" s="113"/>
    </row>
    <row r="110" spans="2:33" s="26" customFormat="1" ht="12.75" hidden="1">
      <c r="B110" s="110"/>
      <c r="C110" s="148"/>
      <c r="D110" s="84"/>
      <c r="E110" s="30"/>
      <c r="F110" s="148"/>
      <c r="H110" s="148"/>
      <c r="J110" s="148"/>
      <c r="L110" s="148"/>
      <c r="N110" s="148"/>
      <c r="P110" s="148"/>
      <c r="R110" s="148"/>
      <c r="T110" s="148"/>
      <c r="V110" s="148"/>
      <c r="X110" s="148"/>
      <c r="Z110" s="148"/>
      <c r="AB110" s="148"/>
      <c r="AC110" s="110"/>
      <c r="AD110" s="148"/>
      <c r="AF110" s="110"/>
      <c r="AG110" s="110"/>
    </row>
    <row r="111" spans="2:33" s="26" customFormat="1" ht="23.25" hidden="1">
      <c r="B111" s="152"/>
      <c r="C111" s="148"/>
      <c r="D111" s="84"/>
      <c r="E111" s="30"/>
      <c r="F111" s="148"/>
      <c r="H111" s="148"/>
      <c r="J111" s="148"/>
      <c r="L111" s="148"/>
      <c r="N111" s="148"/>
      <c r="P111" s="148"/>
      <c r="R111" s="148"/>
      <c r="T111" s="148"/>
      <c r="V111" s="148"/>
      <c r="X111" s="148"/>
      <c r="Z111" s="148"/>
      <c r="AB111" s="148"/>
      <c r="AC111" s="110"/>
      <c r="AD111" s="148"/>
      <c r="AF111" s="110"/>
      <c r="AG111" s="110"/>
    </row>
    <row r="112" spans="2:33" s="26" customFormat="1" ht="12.75" hidden="1">
      <c r="B112" s="110"/>
      <c r="C112" s="148"/>
      <c r="D112" s="84"/>
      <c r="E112" s="30"/>
      <c r="F112" s="148"/>
      <c r="H112" s="148"/>
      <c r="J112" s="148"/>
      <c r="L112" s="148"/>
      <c r="N112" s="148"/>
      <c r="P112" s="148"/>
      <c r="R112" s="148"/>
      <c r="T112" s="148"/>
      <c r="V112" s="148"/>
      <c r="X112" s="148"/>
      <c r="Z112" s="148"/>
      <c r="AB112" s="148"/>
      <c r="AC112" s="110"/>
      <c r="AD112" s="148"/>
      <c r="AF112" s="110"/>
      <c r="AG112" s="110"/>
    </row>
    <row r="113" spans="2:33" s="26" customFormat="1" ht="12.75" hidden="1">
      <c r="B113" s="110"/>
      <c r="C113" s="148"/>
      <c r="D113" s="84"/>
      <c r="E113" s="30"/>
      <c r="F113" s="148"/>
      <c r="H113" s="148"/>
      <c r="J113" s="148"/>
      <c r="L113" s="148"/>
      <c r="N113" s="148"/>
      <c r="P113" s="148"/>
      <c r="R113" s="148"/>
      <c r="T113" s="148"/>
      <c r="V113" s="148"/>
      <c r="X113" s="148"/>
      <c r="Z113" s="148"/>
      <c r="AB113" s="148"/>
      <c r="AC113" s="110"/>
      <c r="AD113" s="148"/>
      <c r="AF113" s="110"/>
      <c r="AG113" s="110"/>
    </row>
    <row r="114" spans="2:33" s="26" customFormat="1" ht="12.75" hidden="1">
      <c r="B114" s="147"/>
      <c r="C114" s="148"/>
      <c r="D114" s="84"/>
      <c r="E114" s="30"/>
      <c r="F114" s="148"/>
      <c r="G114" s="7"/>
      <c r="H114" s="148"/>
      <c r="I114" s="7"/>
      <c r="J114" s="148"/>
      <c r="K114" s="7"/>
      <c r="L114" s="148"/>
      <c r="M114" s="7"/>
      <c r="N114" s="148"/>
      <c r="O114" s="7"/>
      <c r="P114" s="148"/>
      <c r="Q114" s="7"/>
      <c r="R114" s="148"/>
      <c r="S114" s="7"/>
      <c r="T114" s="148"/>
      <c r="U114" s="7"/>
      <c r="V114" s="148"/>
      <c r="W114" s="7"/>
      <c r="X114" s="148"/>
      <c r="Y114" s="7"/>
      <c r="Z114" s="148"/>
      <c r="AA114" s="7"/>
      <c r="AB114" s="148"/>
      <c r="AC114" s="111"/>
      <c r="AD114" s="148"/>
      <c r="AE114" s="7"/>
      <c r="AF114" s="148"/>
      <c r="AG114" s="108"/>
    </row>
    <row r="115" spans="2:33" s="26" customFormat="1" ht="12.75" hidden="1">
      <c r="B115" s="147"/>
      <c r="C115" s="148"/>
      <c r="D115" s="84"/>
      <c r="E115" s="30"/>
      <c r="F115" s="148"/>
      <c r="G115" s="7"/>
      <c r="H115" s="148"/>
      <c r="I115" s="7"/>
      <c r="J115" s="148"/>
      <c r="K115" s="7"/>
      <c r="L115" s="148"/>
      <c r="M115" s="7"/>
      <c r="N115" s="148"/>
      <c r="O115" s="7"/>
      <c r="P115" s="148"/>
      <c r="Q115" s="7"/>
      <c r="R115" s="148"/>
      <c r="S115" s="7"/>
      <c r="T115" s="148"/>
      <c r="U115" s="7"/>
      <c r="V115" s="148"/>
      <c r="W115" s="7"/>
      <c r="X115" s="148"/>
      <c r="Y115" s="7"/>
      <c r="Z115" s="148"/>
      <c r="AA115" s="7"/>
      <c r="AB115" s="148"/>
      <c r="AC115" s="111"/>
      <c r="AD115" s="148"/>
      <c r="AE115" s="7"/>
      <c r="AF115" s="148"/>
      <c r="AG115" s="108"/>
    </row>
    <row r="116" spans="2:33" s="26" customFormat="1" ht="12.75" hidden="1">
      <c r="B116" s="147"/>
      <c r="C116" s="148"/>
      <c r="D116" s="84"/>
      <c r="E116" s="30"/>
      <c r="F116" s="148"/>
      <c r="G116" s="7"/>
      <c r="H116" s="148"/>
      <c r="I116" s="7"/>
      <c r="J116" s="148"/>
      <c r="K116" s="7"/>
      <c r="L116" s="148"/>
      <c r="M116" s="7"/>
      <c r="N116" s="148"/>
      <c r="O116" s="7"/>
      <c r="P116" s="148"/>
      <c r="Q116" s="7"/>
      <c r="R116" s="148"/>
      <c r="S116" s="7"/>
      <c r="T116" s="148"/>
      <c r="U116" s="7"/>
      <c r="V116" s="148"/>
      <c r="W116" s="7"/>
      <c r="X116" s="148"/>
      <c r="Y116" s="7"/>
      <c r="Z116" s="148"/>
      <c r="AA116" s="7"/>
      <c r="AB116" s="148"/>
      <c r="AC116" s="111"/>
      <c r="AD116" s="148"/>
      <c r="AE116" s="7"/>
      <c r="AF116" s="148"/>
      <c r="AG116" s="108"/>
    </row>
    <row r="117" spans="2:33" s="26" customFormat="1" ht="12.75" hidden="1">
      <c r="B117" s="147"/>
      <c r="C117" s="148"/>
      <c r="D117" s="84"/>
      <c r="E117" s="30"/>
      <c r="F117" s="148"/>
      <c r="G117" s="7"/>
      <c r="H117" s="148"/>
      <c r="I117" s="7"/>
      <c r="J117" s="148"/>
      <c r="K117" s="7"/>
      <c r="L117" s="148"/>
      <c r="M117" s="7"/>
      <c r="N117" s="148"/>
      <c r="O117" s="7"/>
      <c r="P117" s="148"/>
      <c r="Q117" s="7"/>
      <c r="R117" s="148"/>
      <c r="S117" s="7"/>
      <c r="T117" s="148"/>
      <c r="U117" s="7"/>
      <c r="V117" s="148"/>
      <c r="W117" s="7"/>
      <c r="X117" s="148"/>
      <c r="Y117" s="7"/>
      <c r="Z117" s="148"/>
      <c r="AA117" s="7"/>
      <c r="AB117" s="148"/>
      <c r="AC117" s="111"/>
      <c r="AD117" s="148"/>
      <c r="AE117" s="7"/>
      <c r="AF117" s="148"/>
      <c r="AG117" s="108"/>
    </row>
    <row r="118" spans="2:33" s="26" customFormat="1" ht="12.75" hidden="1">
      <c r="B118" s="110"/>
      <c r="C118" s="148"/>
      <c r="D118" s="84"/>
      <c r="E118" s="30"/>
      <c r="F118" s="148"/>
      <c r="H118" s="148"/>
      <c r="J118" s="148"/>
      <c r="L118" s="148"/>
      <c r="N118" s="148"/>
      <c r="P118" s="148"/>
      <c r="R118" s="148"/>
      <c r="T118" s="148"/>
      <c r="V118" s="148"/>
      <c r="X118" s="148"/>
      <c r="Z118" s="148"/>
      <c r="AB118" s="148"/>
      <c r="AC118" s="110"/>
      <c r="AD118" s="148"/>
      <c r="AF118" s="110"/>
      <c r="AG118" s="110"/>
    </row>
    <row r="119" spans="2:33" s="26" customFormat="1" ht="12.75" hidden="1">
      <c r="B119" s="110"/>
      <c r="C119" s="148"/>
      <c r="D119" s="84"/>
      <c r="E119" s="30"/>
      <c r="F119" s="148"/>
      <c r="H119" s="148"/>
      <c r="J119" s="148"/>
      <c r="L119" s="148"/>
      <c r="N119" s="148"/>
      <c r="P119" s="148"/>
      <c r="R119" s="148"/>
      <c r="T119" s="148"/>
      <c r="V119" s="148"/>
      <c r="X119" s="148"/>
      <c r="Z119" s="148"/>
      <c r="AB119" s="148"/>
      <c r="AC119" s="110"/>
      <c r="AD119" s="148"/>
      <c r="AF119" s="110"/>
      <c r="AG119" s="110"/>
    </row>
    <row r="120" spans="2:33" s="26" customFormat="1" ht="12.75" hidden="1">
      <c r="B120" s="110"/>
      <c r="C120" s="148"/>
      <c r="D120" s="84"/>
      <c r="E120" s="30"/>
      <c r="F120" s="148"/>
      <c r="H120" s="148"/>
      <c r="J120" s="148"/>
      <c r="L120" s="148"/>
      <c r="N120" s="148"/>
      <c r="P120" s="148"/>
      <c r="R120" s="148"/>
      <c r="T120" s="148"/>
      <c r="V120" s="148"/>
      <c r="X120" s="148"/>
      <c r="Z120" s="148"/>
      <c r="AB120" s="148"/>
      <c r="AC120" s="110"/>
      <c r="AD120" s="148"/>
      <c r="AF120" s="110"/>
      <c r="AG120" s="110"/>
    </row>
    <row r="121" spans="2:33" s="26" customFormat="1" ht="12.75" hidden="1">
      <c r="B121" s="110"/>
      <c r="C121" s="148"/>
      <c r="D121" s="84"/>
      <c r="E121" s="30"/>
      <c r="F121" s="148"/>
      <c r="H121" s="148"/>
      <c r="J121" s="148"/>
      <c r="L121" s="148"/>
      <c r="N121" s="148"/>
      <c r="P121" s="148"/>
      <c r="R121" s="148"/>
      <c r="T121" s="148"/>
      <c r="V121" s="148"/>
      <c r="X121" s="148"/>
      <c r="Z121" s="148"/>
      <c r="AB121" s="148"/>
      <c r="AC121" s="110"/>
      <c r="AD121" s="148"/>
      <c r="AF121" s="110"/>
      <c r="AG121" s="110"/>
    </row>
    <row r="122" spans="2:33" s="26" customFormat="1" ht="12.75" hidden="1">
      <c r="B122" s="110"/>
      <c r="C122" s="148"/>
      <c r="D122" s="84"/>
      <c r="E122" s="30"/>
      <c r="F122" s="148"/>
      <c r="H122" s="148"/>
      <c r="J122" s="148"/>
      <c r="L122" s="148"/>
      <c r="N122" s="148"/>
      <c r="P122" s="148"/>
      <c r="R122" s="148"/>
      <c r="T122" s="148"/>
      <c r="V122" s="148"/>
      <c r="X122" s="148"/>
      <c r="Z122" s="148"/>
      <c r="AB122" s="148"/>
      <c r="AC122" s="110"/>
      <c r="AD122" s="148"/>
      <c r="AF122" s="110"/>
      <c r="AG122" s="110"/>
    </row>
    <row r="123" spans="2:33" s="26" customFormat="1" ht="12.75" hidden="1">
      <c r="B123" s="110"/>
      <c r="C123" s="148"/>
      <c r="D123" s="84"/>
      <c r="E123" s="30"/>
      <c r="F123" s="148"/>
      <c r="H123" s="148"/>
      <c r="J123" s="148"/>
      <c r="L123" s="148"/>
      <c r="N123" s="148"/>
      <c r="P123" s="148"/>
      <c r="R123" s="148"/>
      <c r="T123" s="148"/>
      <c r="V123" s="148"/>
      <c r="X123" s="148"/>
      <c r="Z123" s="148"/>
      <c r="AB123" s="148"/>
      <c r="AC123" s="110"/>
      <c r="AD123" s="148"/>
      <c r="AF123" s="110"/>
      <c r="AG123" s="110"/>
    </row>
    <row r="124" spans="1:33" s="57" customFormat="1" ht="12.75" hidden="1">
      <c r="A124" s="62"/>
      <c r="B124" s="113"/>
      <c r="C124" s="167"/>
      <c r="D124" s="86"/>
      <c r="E124" s="63"/>
      <c r="F124" s="167"/>
      <c r="G124" s="64"/>
      <c r="H124" s="167"/>
      <c r="I124" s="64"/>
      <c r="J124" s="167"/>
      <c r="K124" s="64"/>
      <c r="L124" s="167"/>
      <c r="M124" s="64"/>
      <c r="N124" s="167"/>
      <c r="O124" s="64"/>
      <c r="P124" s="167"/>
      <c r="Q124" s="64"/>
      <c r="R124" s="167"/>
      <c r="S124" s="64"/>
      <c r="T124" s="167"/>
      <c r="U124" s="64"/>
      <c r="V124" s="167"/>
      <c r="W124" s="64"/>
      <c r="X124" s="167"/>
      <c r="Y124" s="64"/>
      <c r="Z124" s="167"/>
      <c r="AA124" s="64"/>
      <c r="AB124" s="167"/>
      <c r="AC124" s="115"/>
      <c r="AD124" s="167"/>
      <c r="AE124" s="62"/>
      <c r="AF124" s="113"/>
      <c r="AG124" s="109"/>
    </row>
    <row r="125" spans="1:33" s="57" customFormat="1" ht="12.75" hidden="1">
      <c r="A125" s="62"/>
      <c r="B125" s="113"/>
      <c r="C125" s="167"/>
      <c r="D125" s="86"/>
      <c r="E125" s="63"/>
      <c r="F125" s="167"/>
      <c r="G125" s="64"/>
      <c r="H125" s="167"/>
      <c r="I125" s="64"/>
      <c r="J125" s="167"/>
      <c r="K125" s="64"/>
      <c r="L125" s="167"/>
      <c r="M125" s="64"/>
      <c r="N125" s="167"/>
      <c r="O125" s="64"/>
      <c r="P125" s="167"/>
      <c r="Q125" s="64"/>
      <c r="R125" s="167"/>
      <c r="S125" s="64"/>
      <c r="T125" s="167"/>
      <c r="U125" s="64"/>
      <c r="V125" s="167"/>
      <c r="W125" s="64"/>
      <c r="X125" s="167"/>
      <c r="Y125" s="64"/>
      <c r="Z125" s="167"/>
      <c r="AA125" s="64"/>
      <c r="AB125" s="167"/>
      <c r="AC125" s="115"/>
      <c r="AD125" s="167"/>
      <c r="AE125" s="62"/>
      <c r="AF125" s="113"/>
      <c r="AG125" s="109"/>
    </row>
    <row r="126" spans="2:33" s="26" customFormat="1" ht="12.75" hidden="1">
      <c r="B126" s="110"/>
      <c r="C126" s="148"/>
      <c r="D126" s="84"/>
      <c r="E126" s="30"/>
      <c r="F126" s="148"/>
      <c r="G126" s="7"/>
      <c r="H126" s="148"/>
      <c r="I126" s="7"/>
      <c r="J126" s="148"/>
      <c r="K126" s="7"/>
      <c r="L126" s="148"/>
      <c r="M126" s="7"/>
      <c r="N126" s="148"/>
      <c r="O126" s="7"/>
      <c r="P126" s="148"/>
      <c r="Q126" s="7"/>
      <c r="R126" s="148"/>
      <c r="S126" s="7"/>
      <c r="T126" s="148"/>
      <c r="U126" s="7"/>
      <c r="V126" s="148"/>
      <c r="W126" s="7"/>
      <c r="X126" s="148"/>
      <c r="Y126" s="7"/>
      <c r="Z126" s="148"/>
      <c r="AA126" s="7"/>
      <c r="AB126" s="148"/>
      <c r="AC126" s="111"/>
      <c r="AD126" s="148"/>
      <c r="AF126" s="110"/>
      <c r="AG126" s="108"/>
    </row>
    <row r="127" spans="2:33" s="26" customFormat="1" ht="24.75" customHeight="1" hidden="1">
      <c r="B127" s="152"/>
      <c r="C127" s="148"/>
      <c r="D127" s="84"/>
      <c r="E127" s="30"/>
      <c r="F127" s="148"/>
      <c r="G127" s="7"/>
      <c r="H127" s="148"/>
      <c r="I127" s="7"/>
      <c r="J127" s="148"/>
      <c r="K127" s="7"/>
      <c r="L127" s="148"/>
      <c r="M127" s="7"/>
      <c r="N127" s="148"/>
      <c r="O127" s="7"/>
      <c r="P127" s="148"/>
      <c r="Q127" s="7"/>
      <c r="R127" s="148"/>
      <c r="S127" s="7"/>
      <c r="T127" s="148"/>
      <c r="U127" s="7"/>
      <c r="V127" s="148"/>
      <c r="W127" s="7"/>
      <c r="X127" s="148"/>
      <c r="Y127" s="7"/>
      <c r="Z127" s="148"/>
      <c r="AA127" s="7"/>
      <c r="AB127" s="148"/>
      <c r="AC127" s="111"/>
      <c r="AD127" s="148"/>
      <c r="AF127" s="110"/>
      <c r="AG127" s="108"/>
    </row>
    <row r="128" spans="2:33" s="26" customFormat="1" ht="12.75" hidden="1">
      <c r="B128" s="110"/>
      <c r="C128" s="148"/>
      <c r="D128" s="84"/>
      <c r="E128" s="30"/>
      <c r="F128" s="148"/>
      <c r="H128" s="148"/>
      <c r="J128" s="148"/>
      <c r="L128" s="148"/>
      <c r="N128" s="148"/>
      <c r="P128" s="148"/>
      <c r="R128" s="148"/>
      <c r="T128" s="148"/>
      <c r="V128" s="148"/>
      <c r="X128" s="148"/>
      <c r="Z128" s="148"/>
      <c r="AB128" s="148"/>
      <c r="AC128" s="110"/>
      <c r="AD128" s="148"/>
      <c r="AF128" s="110"/>
      <c r="AG128" s="110"/>
    </row>
    <row r="129" spans="2:33" s="26" customFormat="1" ht="12.75" hidden="1">
      <c r="B129" s="110"/>
      <c r="C129" s="148"/>
      <c r="D129" s="84"/>
      <c r="E129" s="30"/>
      <c r="F129" s="148"/>
      <c r="H129" s="148"/>
      <c r="J129" s="148"/>
      <c r="L129" s="148"/>
      <c r="N129" s="148"/>
      <c r="P129" s="148"/>
      <c r="R129" s="148"/>
      <c r="T129" s="148"/>
      <c r="V129" s="148"/>
      <c r="X129" s="148"/>
      <c r="Z129" s="148"/>
      <c r="AB129" s="148"/>
      <c r="AC129" s="110"/>
      <c r="AD129" s="148"/>
      <c r="AF129" s="110"/>
      <c r="AG129" s="110"/>
    </row>
    <row r="130" spans="2:33" s="26" customFormat="1" ht="12.75" hidden="1">
      <c r="B130" s="110"/>
      <c r="C130" s="148"/>
      <c r="D130" s="84"/>
      <c r="E130" s="30"/>
      <c r="F130" s="148"/>
      <c r="H130" s="148"/>
      <c r="J130" s="148"/>
      <c r="L130" s="148"/>
      <c r="N130" s="148"/>
      <c r="P130" s="148"/>
      <c r="R130" s="148"/>
      <c r="T130" s="148"/>
      <c r="V130" s="148"/>
      <c r="X130" s="148"/>
      <c r="Z130" s="148"/>
      <c r="AB130" s="148"/>
      <c r="AC130" s="110"/>
      <c r="AD130" s="148"/>
      <c r="AF130" s="110"/>
      <c r="AG130" s="110"/>
    </row>
    <row r="131" spans="2:33" s="26" customFormat="1" ht="12.75" hidden="1">
      <c r="B131" s="110"/>
      <c r="C131" s="148"/>
      <c r="D131" s="84"/>
      <c r="E131" s="30"/>
      <c r="F131" s="148"/>
      <c r="H131" s="148"/>
      <c r="J131" s="148"/>
      <c r="L131" s="148"/>
      <c r="N131" s="148"/>
      <c r="P131" s="148"/>
      <c r="R131" s="148"/>
      <c r="T131" s="148"/>
      <c r="V131" s="148"/>
      <c r="X131" s="148"/>
      <c r="Z131" s="148"/>
      <c r="AB131" s="148"/>
      <c r="AC131" s="110"/>
      <c r="AD131" s="148"/>
      <c r="AF131" s="110"/>
      <c r="AG131" s="110"/>
    </row>
    <row r="132" spans="2:33" s="26" customFormat="1" ht="12.75" hidden="1">
      <c r="B132" s="110"/>
      <c r="C132" s="148"/>
      <c r="D132" s="84"/>
      <c r="E132" s="30"/>
      <c r="F132" s="148"/>
      <c r="H132" s="148"/>
      <c r="J132" s="148"/>
      <c r="L132" s="148"/>
      <c r="N132" s="148"/>
      <c r="P132" s="148"/>
      <c r="R132" s="148"/>
      <c r="T132" s="148"/>
      <c r="V132" s="148"/>
      <c r="X132" s="148"/>
      <c r="Z132" s="148"/>
      <c r="AB132" s="148"/>
      <c r="AC132" s="110"/>
      <c r="AD132" s="148"/>
      <c r="AF132" s="110"/>
      <c r="AG132" s="110"/>
    </row>
    <row r="133" spans="2:33" s="26" customFormat="1" ht="12.75" hidden="1">
      <c r="B133" s="110"/>
      <c r="C133" s="148"/>
      <c r="D133" s="84"/>
      <c r="E133" s="30"/>
      <c r="F133" s="148"/>
      <c r="H133" s="148"/>
      <c r="J133" s="148"/>
      <c r="L133" s="148"/>
      <c r="N133" s="148"/>
      <c r="P133" s="148"/>
      <c r="R133" s="148"/>
      <c r="T133" s="148"/>
      <c r="V133" s="148"/>
      <c r="X133" s="148"/>
      <c r="Z133" s="148"/>
      <c r="AB133" s="148"/>
      <c r="AC133" s="110"/>
      <c r="AD133" s="148"/>
      <c r="AF133" s="110"/>
      <c r="AG133" s="110"/>
    </row>
    <row r="134" spans="2:33" s="26" customFormat="1" ht="12.75" hidden="1">
      <c r="B134" s="110"/>
      <c r="C134" s="148"/>
      <c r="D134" s="84"/>
      <c r="E134" s="30"/>
      <c r="F134" s="148"/>
      <c r="H134" s="148"/>
      <c r="J134" s="148"/>
      <c r="L134" s="148"/>
      <c r="N134" s="148"/>
      <c r="P134" s="148"/>
      <c r="R134" s="148"/>
      <c r="T134" s="148"/>
      <c r="V134" s="148"/>
      <c r="X134" s="148"/>
      <c r="Z134" s="148"/>
      <c r="AB134" s="148"/>
      <c r="AC134" s="110"/>
      <c r="AD134" s="148"/>
      <c r="AF134" s="110"/>
      <c r="AG134" s="110"/>
    </row>
    <row r="135" spans="2:33" s="26" customFormat="1" ht="12.75" hidden="1">
      <c r="B135" s="110"/>
      <c r="C135" s="148"/>
      <c r="D135" s="84"/>
      <c r="E135" s="30"/>
      <c r="F135" s="148"/>
      <c r="H135" s="148"/>
      <c r="J135" s="148"/>
      <c r="L135" s="148"/>
      <c r="N135" s="148"/>
      <c r="P135" s="148"/>
      <c r="R135" s="148"/>
      <c r="T135" s="148"/>
      <c r="V135" s="148"/>
      <c r="X135" s="148"/>
      <c r="Z135" s="148"/>
      <c r="AB135" s="148"/>
      <c r="AC135" s="110"/>
      <c r="AD135" s="148"/>
      <c r="AF135" s="110"/>
      <c r="AG135" s="110"/>
    </row>
    <row r="136" spans="2:33" s="26" customFormat="1" ht="12.75" hidden="1">
      <c r="B136" s="110"/>
      <c r="C136" s="148"/>
      <c r="D136" s="84"/>
      <c r="E136" s="30"/>
      <c r="F136" s="148"/>
      <c r="H136" s="148"/>
      <c r="J136" s="148"/>
      <c r="L136" s="148"/>
      <c r="N136" s="148"/>
      <c r="P136" s="148"/>
      <c r="R136" s="148"/>
      <c r="T136" s="148"/>
      <c r="V136" s="148"/>
      <c r="X136" s="148"/>
      <c r="Z136" s="148"/>
      <c r="AB136" s="148"/>
      <c r="AC136" s="110"/>
      <c r="AD136" s="148"/>
      <c r="AF136" s="110"/>
      <c r="AG136" s="110"/>
    </row>
    <row r="137" ht="12.75" hidden="1"/>
  </sheetData>
  <sheetProtection sheet="1" objects="1" scenarios="1"/>
  <conditionalFormatting sqref="E7:E15 E18:E32">
    <cfRule type="expression" priority="1" dxfId="29" stopIfTrue="1">
      <formula>C$7&gt;0</formula>
    </cfRule>
  </conditionalFormatting>
  <conditionalFormatting sqref="E16:E17">
    <cfRule type="expression" priority="2" dxfId="0" stopIfTrue="1">
      <formula>C$7&gt;0</formula>
    </cfRule>
  </conditionalFormatting>
  <conditionalFormatting sqref="G7:G32">
    <cfRule type="expression" priority="3" dxfId="0" stopIfTrue="1">
      <formula>$F$7&gt;0</formula>
    </cfRule>
  </conditionalFormatting>
  <conditionalFormatting sqref="I7:I32">
    <cfRule type="expression" priority="4" dxfId="0" stopIfTrue="1">
      <formula>$H$7&gt;0</formula>
    </cfRule>
  </conditionalFormatting>
  <conditionalFormatting sqref="K7:K32">
    <cfRule type="expression" priority="5" dxfId="0" stopIfTrue="1">
      <formula>$J$7&gt;0</formula>
    </cfRule>
  </conditionalFormatting>
  <conditionalFormatting sqref="M7:M32">
    <cfRule type="expression" priority="6" dxfId="0" stopIfTrue="1">
      <formula>$L$7&gt;0</formula>
    </cfRule>
  </conditionalFormatting>
  <conditionalFormatting sqref="O7:O32">
    <cfRule type="expression" priority="7" dxfId="0" stopIfTrue="1">
      <formula>$N$7&gt;0</formula>
    </cfRule>
  </conditionalFormatting>
  <conditionalFormatting sqref="Q7:Q32">
    <cfRule type="expression" priority="8" dxfId="0" stopIfTrue="1">
      <formula>$P$7&gt;0</formula>
    </cfRule>
  </conditionalFormatting>
  <conditionalFormatting sqref="S7:S32">
    <cfRule type="expression" priority="9" dxfId="0" stopIfTrue="1">
      <formula>$R$7&gt;0</formula>
    </cfRule>
  </conditionalFormatting>
  <conditionalFormatting sqref="U7:U32">
    <cfRule type="expression" priority="10" dxfId="0" stopIfTrue="1">
      <formula>$T$7&gt;0</formula>
    </cfRule>
  </conditionalFormatting>
  <conditionalFormatting sqref="W7:W32">
    <cfRule type="expression" priority="11" dxfId="0" stopIfTrue="1">
      <formula>$V$7&gt;0</formula>
    </cfRule>
  </conditionalFormatting>
  <conditionalFormatting sqref="Y7:Y32">
    <cfRule type="expression" priority="12" dxfId="0" stopIfTrue="1">
      <formula>$X$7&gt;0</formula>
    </cfRule>
  </conditionalFormatting>
  <conditionalFormatting sqref="AA7:AA25 AA27:AA32">
    <cfRule type="expression" priority="13" dxfId="0" stopIfTrue="1">
      <formula>$Z$7&gt;0</formula>
    </cfRule>
  </conditionalFormatting>
  <conditionalFormatting sqref="AA26">
    <cfRule type="expression" priority="14" dxfId="1" stopIfTrue="1">
      <formula>$AA$26&gt;0</formula>
    </cfRule>
    <cfRule type="expression" priority="15" dxfId="0" stopIfTrue="1">
      <formula>$Z$7&gt;0</formula>
    </cfRule>
  </conditionalFormatting>
  <printOptions/>
  <pageMargins left="0.25" right="0.25" top="0.5" bottom="0.25" header="0.5" footer="0.5"/>
  <pageSetup fitToHeight="1" fitToWidth="1" horizontalDpi="300" verticalDpi="300" orientation="landscape" scale="52" r:id="rId3"/>
  <headerFooter alignWithMargins="0">
    <oddFooter>&amp;R&amp;"Times New Roman,Italic"&amp;9ESC 12/Template/May 2009/Admin Lead-SF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5">
      <selection activeCell="A22" sqref="A22"/>
    </sheetView>
  </sheetViews>
  <sheetFormatPr defaultColWidth="9.140625" defaultRowHeight="12.75"/>
  <cols>
    <col min="1" max="1" width="13.140625" style="0" customWidth="1"/>
  </cols>
  <sheetData>
    <row r="2" ht="12.75">
      <c r="A2" s="2" t="s">
        <v>2210</v>
      </c>
    </row>
    <row r="4" ht="12.75">
      <c r="A4" t="s">
        <v>2193</v>
      </c>
    </row>
    <row r="6" spans="2:13" ht="12.75">
      <c r="B6" t="s">
        <v>2182</v>
      </c>
      <c r="C6" t="s">
        <v>2183</v>
      </c>
      <c r="D6" t="s">
        <v>2184</v>
      </c>
      <c r="E6" t="s">
        <v>2185</v>
      </c>
      <c r="F6" t="s">
        <v>2186</v>
      </c>
      <c r="G6" t="s">
        <v>2187</v>
      </c>
      <c r="H6" t="s">
        <v>2188</v>
      </c>
      <c r="I6" t="s">
        <v>2189</v>
      </c>
      <c r="J6" t="s">
        <v>2164</v>
      </c>
      <c r="K6" t="s">
        <v>2165</v>
      </c>
      <c r="L6" t="s">
        <v>2166</v>
      </c>
      <c r="M6" t="s">
        <v>2190</v>
      </c>
    </row>
    <row r="7" spans="1:13" ht="12.75">
      <c r="A7" t="s">
        <v>2191</v>
      </c>
      <c r="B7" s="3" t="e">
        <f>CashFlow91!E21</f>
        <v>#N/A</v>
      </c>
      <c r="C7" s="3" t="e">
        <f>CashFlow91!G21</f>
        <v>#N/A</v>
      </c>
      <c r="D7" s="3" t="e">
        <f>CashFlow91!I21</f>
        <v>#N/A</v>
      </c>
      <c r="E7" s="3" t="e">
        <f>CashFlow91!K21</f>
        <v>#N/A</v>
      </c>
      <c r="F7" s="3" t="e">
        <f>CashFlow91!M21</f>
        <v>#N/A</v>
      </c>
      <c r="G7" s="3" t="e">
        <f>CashFlow91!O21</f>
        <v>#N/A</v>
      </c>
      <c r="H7" s="3" t="e">
        <f>CashFlow91!Q21</f>
        <v>#N/A</v>
      </c>
      <c r="I7" s="3" t="e">
        <f>CashFlow91!S21</f>
        <v>#N/A</v>
      </c>
      <c r="J7" s="3" t="e">
        <f>CashFlow91!U21</f>
        <v>#N/A</v>
      </c>
      <c r="K7" s="3" t="e">
        <f>CashFlow91!W21</f>
        <v>#N/A</v>
      </c>
      <c r="L7" s="3" t="e">
        <f>CashFlow91!Y21</f>
        <v>#N/A</v>
      </c>
      <c r="M7" s="3" t="e">
        <f>CashFlow91!AA21</f>
        <v>#N/A</v>
      </c>
    </row>
    <row r="8" spans="1:13" ht="12.75">
      <c r="A8" t="s">
        <v>2192</v>
      </c>
      <c r="B8" s="3">
        <f>CashFlow91!E28</f>
        <v>0</v>
      </c>
      <c r="C8" s="3">
        <f>CashFlow91!G28</f>
        <v>0</v>
      </c>
      <c r="D8" s="3">
        <f>CashFlow91!I28</f>
        <v>0</v>
      </c>
      <c r="E8" s="3">
        <f>CashFlow91!K28</f>
        <v>0</v>
      </c>
      <c r="F8" s="3">
        <f>CashFlow91!M28</f>
        <v>0</v>
      </c>
      <c r="G8" s="3">
        <f>CashFlow91!O28</f>
        <v>0</v>
      </c>
      <c r="H8" s="3">
        <f>CashFlow91!Q28</f>
        <v>0</v>
      </c>
      <c r="I8" s="3">
        <f>CashFlow91!S28</f>
        <v>0</v>
      </c>
      <c r="J8" s="3">
        <f>CashFlow91!U28</f>
        <v>0</v>
      </c>
      <c r="K8" s="3">
        <f>CashFlow91!W28</f>
        <v>0</v>
      </c>
      <c r="L8" s="3">
        <f>CashFlow91!Y28</f>
        <v>0</v>
      </c>
      <c r="M8" s="3">
        <f>CashFlow91!AA28</f>
        <v>0</v>
      </c>
    </row>
    <row r="11" ht="12.75">
      <c r="A11" t="s">
        <v>2194</v>
      </c>
    </row>
    <row r="13" spans="2:13" ht="12.75">
      <c r="B13" t="s">
        <v>2182</v>
      </c>
      <c r="C13" t="s">
        <v>2183</v>
      </c>
      <c r="D13" t="s">
        <v>2184</v>
      </c>
      <c r="E13" t="s">
        <v>2185</v>
      </c>
      <c r="F13" t="s">
        <v>2186</v>
      </c>
      <c r="G13" t="s">
        <v>2187</v>
      </c>
      <c r="H13" t="s">
        <v>2188</v>
      </c>
      <c r="I13" t="s">
        <v>2189</v>
      </c>
      <c r="J13" t="s">
        <v>2164</v>
      </c>
      <c r="K13" t="s">
        <v>2165</v>
      </c>
      <c r="L13" t="s">
        <v>2166</v>
      </c>
      <c r="M13" t="s">
        <v>2190</v>
      </c>
    </row>
    <row r="14" spans="1:13" ht="12.75">
      <c r="A14" t="s">
        <v>2195</v>
      </c>
      <c r="B14" s="3" t="e">
        <f>CashFlow91!E32</f>
        <v>#N/A</v>
      </c>
      <c r="C14" s="3" t="e">
        <f>CashFlow91!G32</f>
        <v>#N/A</v>
      </c>
      <c r="D14" s="3" t="e">
        <f>CashFlow91!I32</f>
        <v>#N/A</v>
      </c>
      <c r="E14" s="3" t="e">
        <f>CashFlow91!K32</f>
        <v>#N/A</v>
      </c>
      <c r="F14" s="3" t="e">
        <f>CashFlow91!M32</f>
        <v>#N/A</v>
      </c>
      <c r="G14" s="3" t="e">
        <f>CashFlow91!O32</f>
        <v>#N/A</v>
      </c>
      <c r="H14" s="3" t="e">
        <f>CashFlow91!Q32</f>
        <v>#N/A</v>
      </c>
      <c r="I14" s="3" t="e">
        <f>CashFlow91!S32</f>
        <v>#N/A</v>
      </c>
      <c r="J14" s="3" t="e">
        <f>CashFlow91!U32</f>
        <v>#N/A</v>
      </c>
      <c r="K14" s="3" t="e">
        <f>CashFlow91!W32</f>
        <v>#N/A</v>
      </c>
      <c r="L14" s="3" t="e">
        <f>CashFlow91!Y32</f>
        <v>#N/A</v>
      </c>
      <c r="M14" s="3" t="e">
        <f>CashFlow91!AC32</f>
        <v>#N/A</v>
      </c>
    </row>
    <row r="18" ht="12.75">
      <c r="A18" t="s">
        <v>2205</v>
      </c>
    </row>
    <row r="20" spans="2:13" ht="12.75">
      <c r="B20" t="s">
        <v>2182</v>
      </c>
      <c r="C20" t="s">
        <v>2183</v>
      </c>
      <c r="D20" t="s">
        <v>2184</v>
      </c>
      <c r="E20" t="s">
        <v>2185</v>
      </c>
      <c r="F20" t="s">
        <v>2186</v>
      </c>
      <c r="G20" t="s">
        <v>2187</v>
      </c>
      <c r="H20" t="s">
        <v>2188</v>
      </c>
      <c r="I20" t="s">
        <v>2189</v>
      </c>
      <c r="J20" t="s">
        <v>2164</v>
      </c>
      <c r="K20" t="s">
        <v>2165</v>
      </c>
      <c r="L20" t="s">
        <v>2166</v>
      </c>
      <c r="M20" t="s">
        <v>2190</v>
      </c>
    </row>
    <row r="21" spans="1:13" ht="12.75">
      <c r="A21" t="s">
        <v>2212</v>
      </c>
      <c r="B21" s="3">
        <f>CashFlow91!E67</f>
        <v>0</v>
      </c>
      <c r="C21" s="3">
        <f>CashFlow91!G67</f>
        <v>0</v>
      </c>
      <c r="D21" s="3">
        <f>CashFlow91!I67</f>
        <v>0</v>
      </c>
      <c r="E21" s="3">
        <f>CashFlow91!K67</f>
        <v>0</v>
      </c>
      <c r="F21" s="3">
        <f>CashFlow91!M67</f>
        <v>0</v>
      </c>
      <c r="G21" s="3">
        <f>CashFlow91!O67</f>
        <v>0</v>
      </c>
      <c r="H21" s="3">
        <f>CashFlow91!Q67</f>
        <v>0</v>
      </c>
      <c r="I21" s="3">
        <f>CashFlow91!S67</f>
        <v>0</v>
      </c>
      <c r="J21" s="3">
        <f>CashFlow91!U67</f>
        <v>0</v>
      </c>
      <c r="K21" s="3">
        <f>CashFlow91!W67</f>
        <v>0</v>
      </c>
      <c r="L21" s="3">
        <f>CashFlow91!Y67</f>
        <v>0</v>
      </c>
      <c r="M21" s="3">
        <f>CashFlow91!AA67</f>
        <v>0</v>
      </c>
    </row>
    <row r="24" ht="12.75">
      <c r="A24" t="s">
        <v>2207</v>
      </c>
    </row>
    <row r="26" spans="2:13" ht="12.75">
      <c r="B26" t="s">
        <v>2182</v>
      </c>
      <c r="C26" t="s">
        <v>2183</v>
      </c>
      <c r="D26" t="s">
        <v>2184</v>
      </c>
      <c r="E26" t="s">
        <v>2185</v>
      </c>
      <c r="F26" t="s">
        <v>2186</v>
      </c>
      <c r="G26" t="s">
        <v>2187</v>
      </c>
      <c r="H26" t="s">
        <v>2188</v>
      </c>
      <c r="I26" t="s">
        <v>2189</v>
      </c>
      <c r="J26" t="s">
        <v>2164</v>
      </c>
      <c r="K26" t="s">
        <v>2165</v>
      </c>
      <c r="L26" t="s">
        <v>2166</v>
      </c>
      <c r="M26" t="s">
        <v>2190</v>
      </c>
    </row>
    <row r="27" spans="1:13" ht="12.75">
      <c r="A27" t="s">
        <v>2191</v>
      </c>
      <c r="B27" s="3">
        <f>CashFlow91!E60</f>
        <v>0</v>
      </c>
      <c r="C27" s="3">
        <f>CashFlow91!G60</f>
        <v>0</v>
      </c>
      <c r="D27" s="3">
        <f>CashFlow91!I60</f>
        <v>0</v>
      </c>
      <c r="E27" s="3">
        <f>CashFlow91!K60</f>
        <v>0</v>
      </c>
      <c r="F27" s="3">
        <f>CashFlow91!M60</f>
        <v>0</v>
      </c>
      <c r="G27" s="3">
        <f>CashFlow91!O60</f>
        <v>0</v>
      </c>
      <c r="H27" s="3">
        <f>CashFlow91!Q60</f>
        <v>0</v>
      </c>
      <c r="I27" s="3">
        <f>CashFlow91!S60</f>
        <v>0</v>
      </c>
      <c r="J27" s="3">
        <f>CashFlow91!U60</f>
        <v>0</v>
      </c>
      <c r="K27" s="3">
        <f>CashFlow91!W60</f>
        <v>0</v>
      </c>
      <c r="L27" s="3">
        <f>CashFlow91!Y60</f>
        <v>0</v>
      </c>
      <c r="M27" s="3">
        <f>CashFlow91!AA60</f>
        <v>0</v>
      </c>
    </row>
    <row r="28" spans="1:13" ht="12.75">
      <c r="A28" t="s">
        <v>2192</v>
      </c>
      <c r="B28" s="3">
        <f>CashFlow91!E65</f>
        <v>0</v>
      </c>
      <c r="C28" s="3">
        <f>CashFlow91!G65</f>
        <v>0</v>
      </c>
      <c r="D28" s="3">
        <f>CashFlow91!I65</f>
        <v>0</v>
      </c>
      <c r="E28" s="3">
        <f>CashFlow91!K65</f>
        <v>0</v>
      </c>
      <c r="F28" s="3">
        <f>CashFlow91!M65</f>
        <v>0</v>
      </c>
      <c r="G28" s="3">
        <f>CashFlow91!O65</f>
        <v>0</v>
      </c>
      <c r="H28" s="3">
        <f>CashFlow91!Q65</f>
        <v>0</v>
      </c>
      <c r="I28" s="3">
        <f>CashFlow91!S65</f>
        <v>0</v>
      </c>
      <c r="J28" s="3">
        <f>CashFlow91!U65</f>
        <v>0</v>
      </c>
      <c r="K28" s="3">
        <f>CashFlow91!W65</f>
        <v>0</v>
      </c>
      <c r="L28" s="3">
        <f>CashFlow91!Y65</f>
        <v>0</v>
      </c>
      <c r="M28" s="3">
        <f>CashFlow91!AA65</f>
        <v>0</v>
      </c>
    </row>
    <row r="31" spans="1:13" ht="12.75">
      <c r="A31" s="5" t="s">
        <v>2211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9" t="s">
        <v>2193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 t="s">
        <v>2166</v>
      </c>
      <c r="C35" s="9" t="s">
        <v>2190</v>
      </c>
      <c r="D35" s="9" t="s">
        <v>2182</v>
      </c>
      <c r="E35" s="9" t="s">
        <v>2183</v>
      </c>
      <c r="F35" s="9" t="s">
        <v>2184</v>
      </c>
      <c r="G35" s="9" t="s">
        <v>2185</v>
      </c>
      <c r="H35" s="9" t="s">
        <v>2186</v>
      </c>
      <c r="I35" s="9" t="s">
        <v>2187</v>
      </c>
      <c r="J35" s="9" t="s">
        <v>2162</v>
      </c>
      <c r="K35" s="9" t="s">
        <v>2163</v>
      </c>
      <c r="L35" s="9" t="s">
        <v>2164</v>
      </c>
      <c r="M35" s="9" t="s">
        <v>2165</v>
      </c>
    </row>
    <row r="36" spans="1:13" ht="12.75">
      <c r="A36" s="9" t="s">
        <v>2191</v>
      </c>
      <c r="B36" s="10" t="e">
        <f>CashFlow71!E20</f>
        <v>#N/A</v>
      </c>
      <c r="C36" s="10" t="e">
        <f>CashFlow71!G20</f>
        <v>#N/A</v>
      </c>
      <c r="D36" s="10" t="e">
        <f>CashFlow71!I20</f>
        <v>#N/A</v>
      </c>
      <c r="E36" s="10" t="e">
        <f>CashFlow71!K20</f>
        <v>#N/A</v>
      </c>
      <c r="F36" s="10" t="e">
        <f>CashFlow71!M20</f>
        <v>#N/A</v>
      </c>
      <c r="G36" s="10" t="e">
        <f>CashFlow71!O20</f>
        <v>#N/A</v>
      </c>
      <c r="H36" s="10" t="e">
        <f>CashFlow71!Q20</f>
        <v>#N/A</v>
      </c>
      <c r="I36" s="10" t="e">
        <f>CashFlow71!S20</f>
        <v>#N/A</v>
      </c>
      <c r="J36" s="10" t="e">
        <f>CashFlow71!U20</f>
        <v>#N/A</v>
      </c>
      <c r="K36" s="10" t="e">
        <f>CashFlow71!W20</f>
        <v>#N/A</v>
      </c>
      <c r="L36" s="10" t="e">
        <f>CashFlow71!Y20</f>
        <v>#N/A</v>
      </c>
      <c r="M36" s="10" t="e">
        <f>CashFlow71!AA20</f>
        <v>#N/A</v>
      </c>
    </row>
    <row r="37" spans="1:13" ht="12.75">
      <c r="A37" s="9" t="s">
        <v>2192</v>
      </c>
      <c r="B37" s="10" t="e">
        <f>CashFlow71!#REF!</f>
        <v>#REF!</v>
      </c>
      <c r="C37" s="10" t="e">
        <f>CashFlow71!#REF!</f>
        <v>#REF!</v>
      </c>
      <c r="D37" s="10" t="e">
        <f>CashFlow71!#REF!</f>
        <v>#REF!</v>
      </c>
      <c r="E37" s="10" t="e">
        <f>CashFlow71!#REF!</f>
        <v>#REF!</v>
      </c>
      <c r="F37" s="10" t="e">
        <f>CashFlow71!#REF!</f>
        <v>#REF!</v>
      </c>
      <c r="G37" s="10" t="e">
        <f>CashFlow71!#REF!</f>
        <v>#REF!</v>
      </c>
      <c r="H37" s="10" t="e">
        <f>CashFlow71!#REF!</f>
        <v>#REF!</v>
      </c>
      <c r="I37" s="10" t="e">
        <f>CashFlow71!#REF!</f>
        <v>#REF!</v>
      </c>
      <c r="J37" s="10" t="e">
        <f>CashFlow71!#REF!</f>
        <v>#REF!</v>
      </c>
      <c r="K37" s="10" t="e">
        <f>CashFlow71!#REF!</f>
        <v>#REF!</v>
      </c>
      <c r="L37" s="10" t="e">
        <f>CashFlow71!#REF!</f>
        <v>#REF!</v>
      </c>
      <c r="M37" s="10" t="e">
        <f>CashFlow71!#REF!</f>
        <v>#REF!</v>
      </c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 t="s">
        <v>2194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 t="s">
        <v>2166</v>
      </c>
      <c r="C42" s="9" t="s">
        <v>2190</v>
      </c>
      <c r="D42" s="9" t="s">
        <v>2182</v>
      </c>
      <c r="E42" s="9" t="s">
        <v>2183</v>
      </c>
      <c r="F42" s="9" t="s">
        <v>2184</v>
      </c>
      <c r="G42" s="9" t="s">
        <v>2185</v>
      </c>
      <c r="H42" s="9" t="s">
        <v>2186</v>
      </c>
      <c r="I42" s="9" t="s">
        <v>2187</v>
      </c>
      <c r="J42" s="9" t="s">
        <v>2162</v>
      </c>
      <c r="K42" s="9" t="s">
        <v>2163</v>
      </c>
      <c r="L42" s="9" t="s">
        <v>2164</v>
      </c>
      <c r="M42" s="9" t="s">
        <v>2165</v>
      </c>
    </row>
    <row r="43" spans="1:13" ht="12.75">
      <c r="A43" s="9" t="s">
        <v>2195</v>
      </c>
      <c r="B43" s="10" t="e">
        <f>CashFlow71!E31</f>
        <v>#N/A</v>
      </c>
      <c r="C43" s="10" t="e">
        <f>CashFlow71!G31</f>
        <v>#N/A</v>
      </c>
      <c r="D43" s="10" t="e">
        <f>CashFlow71!I31</f>
        <v>#N/A</v>
      </c>
      <c r="E43" s="10" t="e">
        <f>CashFlow71!K31</f>
        <v>#N/A</v>
      </c>
      <c r="F43" s="10" t="e">
        <f>CashFlow71!M31</f>
        <v>#N/A</v>
      </c>
      <c r="G43" s="10" t="e">
        <f>CashFlow71!O31</f>
        <v>#N/A</v>
      </c>
      <c r="H43" s="10" t="e">
        <f>CashFlow71!Q31</f>
        <v>#N/A</v>
      </c>
      <c r="I43" s="10" t="e">
        <f>CashFlow71!S31</f>
        <v>#N/A</v>
      </c>
      <c r="J43" s="10" t="e">
        <f>CashFlow71!U31</f>
        <v>#N/A</v>
      </c>
      <c r="K43" s="10" t="e">
        <f>CashFlow71!W31</f>
        <v>#N/A</v>
      </c>
      <c r="L43" s="10" t="e">
        <f>CashFlow71!Y31</f>
        <v>#N/A</v>
      </c>
      <c r="M43" s="10" t="e">
        <f>CashFlow71!AA31</f>
        <v>#N/A</v>
      </c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 t="s">
        <v>2205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 t="s">
        <v>2166</v>
      </c>
      <c r="C49" s="9" t="s">
        <v>2190</v>
      </c>
      <c r="D49" s="9" t="s">
        <v>2182</v>
      </c>
      <c r="E49" s="9" t="s">
        <v>2183</v>
      </c>
      <c r="F49" s="9" t="s">
        <v>2184</v>
      </c>
      <c r="G49" s="9" t="s">
        <v>2185</v>
      </c>
      <c r="H49" s="9" t="s">
        <v>2186</v>
      </c>
      <c r="I49" s="9" t="s">
        <v>2187</v>
      </c>
      <c r="J49" s="9" t="s">
        <v>2162</v>
      </c>
      <c r="K49" s="9" t="s">
        <v>2163</v>
      </c>
      <c r="L49" s="9" t="s">
        <v>2164</v>
      </c>
      <c r="M49" s="9" t="s">
        <v>2165</v>
      </c>
    </row>
    <row r="50" spans="1:13" ht="12.75">
      <c r="A50" s="9" t="s">
        <v>2212</v>
      </c>
      <c r="B50" s="10">
        <f>CashFlow71!E66</f>
        <v>0</v>
      </c>
      <c r="C50" s="10">
        <f>CashFlow71!G66</f>
        <v>0</v>
      </c>
      <c r="D50" s="10">
        <f>CashFlow71!I66</f>
        <v>0</v>
      </c>
      <c r="E50" s="10">
        <f>CashFlow71!K66</f>
        <v>0</v>
      </c>
      <c r="F50" s="10">
        <f>CashFlow71!M66</f>
        <v>0</v>
      </c>
      <c r="G50" s="10">
        <f>CashFlow71!O66</f>
        <v>0</v>
      </c>
      <c r="H50" s="10">
        <f>CashFlow71!Q66</f>
        <v>0</v>
      </c>
      <c r="I50" s="10">
        <f>CashFlow71!S66</f>
        <v>0</v>
      </c>
      <c r="J50" s="10">
        <f>CashFlow71!U66</f>
        <v>0</v>
      </c>
      <c r="K50" s="10">
        <f>CashFlow71!W66</f>
        <v>0</v>
      </c>
      <c r="L50" s="10">
        <f>CashFlow71!Y66</f>
        <v>0</v>
      </c>
      <c r="M50" s="10">
        <f>CashFlow71!AA66</f>
        <v>0</v>
      </c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 t="s">
        <v>2207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 t="s">
        <v>2166</v>
      </c>
      <c r="C55" s="9" t="s">
        <v>2190</v>
      </c>
      <c r="D55" s="9" t="s">
        <v>2182</v>
      </c>
      <c r="E55" s="9" t="s">
        <v>2183</v>
      </c>
      <c r="F55" s="9" t="s">
        <v>2184</v>
      </c>
      <c r="G55" s="9" t="s">
        <v>2185</v>
      </c>
      <c r="H55" s="9" t="s">
        <v>2186</v>
      </c>
      <c r="I55" s="9" t="s">
        <v>2187</v>
      </c>
      <c r="J55" s="9" t="s">
        <v>2162</v>
      </c>
      <c r="K55" s="9" t="s">
        <v>2163</v>
      </c>
      <c r="L55" s="9" t="s">
        <v>2164</v>
      </c>
      <c r="M55" s="9" t="s">
        <v>2165</v>
      </c>
    </row>
    <row r="56" spans="1:13" ht="12.75">
      <c r="A56" s="9" t="s">
        <v>2191</v>
      </c>
      <c r="B56" s="10">
        <f>CashFlow71!E59</f>
        <v>0</v>
      </c>
      <c r="C56" s="10">
        <f>CashFlow71!G59</f>
        <v>0</v>
      </c>
      <c r="D56" s="10">
        <f>CashFlow71!I59</f>
        <v>0</v>
      </c>
      <c r="E56" s="10">
        <f>CashFlow71!K59</f>
        <v>0</v>
      </c>
      <c r="F56" s="10">
        <f>CashFlow71!M59</f>
        <v>0</v>
      </c>
      <c r="G56" s="10">
        <f>CashFlow71!O59</f>
        <v>0</v>
      </c>
      <c r="H56" s="10">
        <f>CashFlow71!Q59</f>
        <v>0</v>
      </c>
      <c r="I56" s="10">
        <f>CashFlow71!S59</f>
        <v>0</v>
      </c>
      <c r="J56" s="10">
        <f>CashFlow71!U59</f>
        <v>0</v>
      </c>
      <c r="K56" s="10">
        <f>CashFlow71!W59</f>
        <v>0</v>
      </c>
      <c r="L56" s="10">
        <f>CashFlow71!Y59</f>
        <v>0</v>
      </c>
      <c r="M56" s="10">
        <f>CashFlow71!AA59</f>
        <v>0</v>
      </c>
    </row>
    <row r="57" spans="1:13" ht="12.75">
      <c r="A57" s="9" t="s">
        <v>2192</v>
      </c>
      <c r="B57" s="10">
        <f>CashFlow71!E64</f>
        <v>0</v>
      </c>
      <c r="C57" s="10">
        <f>CashFlow71!G64</f>
        <v>0</v>
      </c>
      <c r="D57" s="10">
        <f>CashFlow71!I64</f>
        <v>0</v>
      </c>
      <c r="E57" s="10">
        <f>CashFlow71!K64</f>
        <v>0</v>
      </c>
      <c r="F57" s="10">
        <f>CashFlow71!M64</f>
        <v>0</v>
      </c>
      <c r="G57" s="10">
        <f>CashFlow71!O64</f>
        <v>0</v>
      </c>
      <c r="H57" s="10">
        <f>CashFlow71!Q64</f>
        <v>0</v>
      </c>
      <c r="I57" s="10">
        <f>CashFlow71!S64</f>
        <v>0</v>
      </c>
      <c r="J57" s="10">
        <f>CashFlow71!U64</f>
        <v>0</v>
      </c>
      <c r="K57" s="10">
        <f>CashFlow71!W64</f>
        <v>0</v>
      </c>
      <c r="L57" s="10">
        <f>CashFlow71!Y64</f>
        <v>0</v>
      </c>
      <c r="M57" s="10">
        <f>CashFlow71!AA64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s="5" t="s">
        <v>2196</v>
      </c>
      <c r="K1" s="15" t="str">
        <f>CashFlow91!A1</f>
        <v>R3</v>
      </c>
    </row>
    <row r="34" ht="12.75">
      <c r="A34" s="5" t="s">
        <v>2197</v>
      </c>
    </row>
    <row r="65" ht="12.75">
      <c r="A65" s="5" t="s">
        <v>2204</v>
      </c>
    </row>
    <row r="97" ht="12.75">
      <c r="A97" s="5" t="s">
        <v>2206</v>
      </c>
    </row>
    <row r="98" ht="12.75">
      <c r="A98" s="5"/>
    </row>
  </sheetData>
  <sheetProtection sheet="1" objects="1" scenarios="1"/>
  <printOptions/>
  <pageMargins left="0.25" right="0.25" top="0.5" bottom="0.5" header="0.5" footer="0.5"/>
  <pageSetup horizontalDpi="600" verticalDpi="600" orientation="portrait" r:id="rId2"/>
  <headerFooter alignWithMargins="0">
    <oddFooter>&amp;R&amp;"Times New Roman,Italic"&amp;9ESC 12/Template/May 2009/Admin Lead-SF</oddFooter>
  </headerFooter>
  <rowBreaks count="3" manualBreakCount="3">
    <brk id="32" max="255" man="1"/>
    <brk id="63" max="255" man="1"/>
    <brk id="9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H7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" sqref="E8"/>
    </sheetView>
  </sheetViews>
  <sheetFormatPr defaultColWidth="9.140625" defaultRowHeight="12.75"/>
  <cols>
    <col min="1" max="1" width="2.7109375" style="65" customWidth="1"/>
    <col min="2" max="2" width="38.00390625" style="65" customWidth="1"/>
    <col min="3" max="3" width="2.7109375" style="65" customWidth="1"/>
    <col min="4" max="4" width="10.140625" style="71" hidden="1" customWidth="1"/>
    <col min="5" max="5" width="12.7109375" style="65" customWidth="1"/>
    <col min="6" max="6" width="2.7109375" style="65" customWidth="1"/>
    <col min="7" max="7" width="12.7109375" style="65" customWidth="1"/>
    <col min="8" max="8" width="2.7109375" style="65" customWidth="1"/>
    <col min="9" max="9" width="12.7109375" style="65" customWidth="1"/>
    <col min="10" max="10" width="2.7109375" style="65" customWidth="1"/>
    <col min="11" max="11" width="12.7109375" style="65" customWidth="1"/>
    <col min="12" max="12" width="2.7109375" style="65" customWidth="1"/>
    <col min="13" max="13" width="12.7109375" style="65" customWidth="1"/>
    <col min="14" max="14" width="2.7109375" style="65" customWidth="1"/>
    <col min="15" max="15" width="12.7109375" style="65" customWidth="1"/>
    <col min="16" max="16" width="2.7109375" style="65" customWidth="1"/>
    <col min="17" max="17" width="12.7109375" style="65" customWidth="1"/>
    <col min="18" max="18" width="2.7109375" style="65" customWidth="1"/>
    <col min="19" max="19" width="12.7109375" style="65" customWidth="1"/>
    <col min="20" max="20" width="2.7109375" style="65" customWidth="1"/>
    <col min="21" max="21" width="12.7109375" style="65" customWidth="1"/>
    <col min="22" max="22" width="2.7109375" style="65" customWidth="1"/>
    <col min="23" max="23" width="12.7109375" style="65" customWidth="1"/>
    <col min="24" max="24" width="2.7109375" style="65" customWidth="1"/>
    <col min="25" max="25" width="12.7109375" style="65" customWidth="1"/>
    <col min="26" max="26" width="2.7109375" style="65" customWidth="1"/>
    <col min="27" max="27" width="12.7109375" style="65" customWidth="1"/>
    <col min="28" max="28" width="2.8515625" style="65" customWidth="1"/>
    <col min="29" max="29" width="13.7109375" style="65" customWidth="1"/>
    <col min="30" max="30" width="2.7109375" style="65" customWidth="1"/>
    <col min="31" max="31" width="13.7109375" style="65" customWidth="1"/>
    <col min="32" max="32" width="2.7109375" style="65" customWidth="1"/>
    <col min="33" max="33" width="12.7109375" style="65" customWidth="1"/>
    <col min="34" max="34" width="2.140625" style="65" customWidth="1"/>
    <col min="35" max="16384" width="9.140625" style="65" customWidth="1"/>
  </cols>
  <sheetData>
    <row r="1" spans="1:30" ht="12.75">
      <c r="A1" s="133" t="str">
        <f>CashFlow91!A1</f>
        <v>R3</v>
      </c>
      <c r="C1" s="71"/>
      <c r="F1" s="71"/>
      <c r="G1" s="117"/>
      <c r="H1" s="71"/>
      <c r="J1" s="71"/>
      <c r="L1" s="71"/>
      <c r="N1" s="71"/>
      <c r="P1" s="71"/>
      <c r="R1" s="71"/>
      <c r="T1" s="71"/>
      <c r="V1" s="71"/>
      <c r="X1" s="71"/>
      <c r="Z1" s="71"/>
      <c r="AB1" s="71"/>
      <c r="AC1" s="114">
        <f ca="1">TODAY()</f>
        <v>40519</v>
      </c>
      <c r="AD1" s="71"/>
    </row>
    <row r="2" spans="1:34" ht="13.5" thickBot="1">
      <c r="A2" s="177"/>
      <c r="B2" s="134"/>
      <c r="C2" s="71"/>
      <c r="F2" s="71"/>
      <c r="G2" s="117"/>
      <c r="H2" s="71"/>
      <c r="J2" s="71"/>
      <c r="L2" s="135"/>
      <c r="M2" s="71"/>
      <c r="N2" s="135"/>
      <c r="O2" s="117"/>
      <c r="P2" s="71"/>
      <c r="R2" s="71"/>
      <c r="T2" s="71"/>
      <c r="V2" s="71"/>
      <c r="X2" s="71"/>
      <c r="Z2" s="71"/>
      <c r="AB2" s="71"/>
      <c r="AD2" s="71"/>
      <c r="AH2" s="177"/>
    </row>
    <row r="3" spans="1:34" s="168" customFormat="1" ht="24" thickBot="1">
      <c r="A3" s="179"/>
      <c r="B3" s="283" t="s">
        <v>2208</v>
      </c>
      <c r="C3" s="169"/>
      <c r="D3" s="169"/>
      <c r="F3" s="169"/>
      <c r="G3" s="170"/>
      <c r="H3" s="171" t="s">
        <v>1861</v>
      </c>
      <c r="I3" s="172"/>
      <c r="J3" s="173"/>
      <c r="K3" s="172"/>
      <c r="L3" s="174"/>
      <c r="M3" s="174"/>
      <c r="N3" s="121" t="e">
        <f>'Data Entry - FSF'!C2</f>
        <v>#N/A</v>
      </c>
      <c r="O3" s="172"/>
      <c r="P3" s="173"/>
      <c r="Q3" s="175"/>
      <c r="R3" s="169"/>
      <c r="T3" s="169"/>
      <c r="V3" s="169"/>
      <c r="X3" s="169"/>
      <c r="Z3" s="169"/>
      <c r="AB3" s="169"/>
      <c r="AD3" s="169"/>
      <c r="AH3" s="179"/>
    </row>
    <row r="4" spans="1:34" ht="23.25">
      <c r="A4" s="177"/>
      <c r="B4" s="280"/>
      <c r="C4" s="71"/>
      <c r="F4" s="71"/>
      <c r="H4" s="71"/>
      <c r="J4" s="71"/>
      <c r="L4" s="71"/>
      <c r="N4" s="71"/>
      <c r="P4" s="71"/>
      <c r="R4" s="71"/>
      <c r="T4" s="71"/>
      <c r="V4" s="71"/>
      <c r="X4" s="71"/>
      <c r="Z4" s="71"/>
      <c r="AB4" s="71"/>
      <c r="AD4" s="71"/>
      <c r="AH4" s="177"/>
    </row>
    <row r="5" spans="1:34" ht="12.75">
      <c r="A5" s="177"/>
      <c r="C5" s="71"/>
      <c r="E5" s="69" t="s">
        <v>2213</v>
      </c>
      <c r="F5" s="71"/>
      <c r="H5" s="71"/>
      <c r="J5" s="71"/>
      <c r="L5" s="71"/>
      <c r="N5" s="71"/>
      <c r="P5" s="71"/>
      <c r="R5" s="71"/>
      <c r="T5" s="71"/>
      <c r="V5" s="71"/>
      <c r="X5" s="71"/>
      <c r="Z5" s="71"/>
      <c r="AB5" s="67"/>
      <c r="AC5" s="70"/>
      <c r="AD5" s="67"/>
      <c r="AH5" s="177"/>
    </row>
    <row r="6" spans="1:34" ht="12.75">
      <c r="A6" s="177"/>
      <c r="C6" s="71"/>
      <c r="E6" s="106" t="s">
        <v>2166</v>
      </c>
      <c r="F6" s="136"/>
      <c r="G6" s="106" t="s">
        <v>2167</v>
      </c>
      <c r="H6" s="136"/>
      <c r="I6" s="106" t="s">
        <v>2156</v>
      </c>
      <c r="J6" s="136"/>
      <c r="K6" s="106" t="s">
        <v>2157</v>
      </c>
      <c r="L6" s="136"/>
      <c r="M6" s="106" t="s">
        <v>2158</v>
      </c>
      <c r="N6" s="136"/>
      <c r="O6" s="106" t="s">
        <v>2159</v>
      </c>
      <c r="P6" s="136"/>
      <c r="Q6" s="106" t="s">
        <v>2160</v>
      </c>
      <c r="R6" s="136"/>
      <c r="S6" s="106" t="s">
        <v>2161</v>
      </c>
      <c r="T6" s="136"/>
      <c r="U6" s="106" t="s">
        <v>2162</v>
      </c>
      <c r="V6" s="136"/>
      <c r="W6" s="106" t="s">
        <v>2163</v>
      </c>
      <c r="X6" s="136"/>
      <c r="Y6" s="106" t="s">
        <v>2164</v>
      </c>
      <c r="Z6" s="136"/>
      <c r="AA6" s="106" t="s">
        <v>2165</v>
      </c>
      <c r="AB6" s="136"/>
      <c r="AC6" s="106" t="s">
        <v>2177</v>
      </c>
      <c r="AD6" s="136"/>
      <c r="AE6" s="137" t="s">
        <v>2178</v>
      </c>
      <c r="AF6" s="134"/>
      <c r="AG6" s="106" t="s">
        <v>2181</v>
      </c>
      <c r="AH6" s="180"/>
    </row>
    <row r="7" spans="1:34" s="117" customFormat="1" ht="25.5">
      <c r="A7" s="181"/>
      <c r="B7" s="138" t="s">
        <v>2258</v>
      </c>
      <c r="C7" s="34"/>
      <c r="D7" s="67"/>
      <c r="E7" s="117" t="str">
        <f>IF(C$7&gt;0,"Actual","Projected")</f>
        <v>Projected</v>
      </c>
      <c r="F7" s="34"/>
      <c r="G7" s="117" t="str">
        <f>IF(F$7&gt;0,"Actual","Projected")</f>
        <v>Projected</v>
      </c>
      <c r="H7" s="34"/>
      <c r="I7" s="117" t="str">
        <f>IF(H$7&gt;0,"Actual","Projected")</f>
        <v>Projected</v>
      </c>
      <c r="J7" s="34"/>
      <c r="K7" s="117" t="str">
        <f>IF(J$7&gt;0,"Actual","Projected")</f>
        <v>Projected</v>
      </c>
      <c r="L7" s="34"/>
      <c r="M7" s="117" t="str">
        <f>IF(L$7&gt;0,"Actual","Projected")</f>
        <v>Projected</v>
      </c>
      <c r="N7" s="34"/>
      <c r="O7" s="117" t="str">
        <f>IF(N$7&gt;0,"Actual","Projected")</f>
        <v>Projected</v>
      </c>
      <c r="P7" s="34"/>
      <c r="Q7" s="117" t="str">
        <f>IF(P$7&gt;0,"Actual","Projected")</f>
        <v>Projected</v>
      </c>
      <c r="R7" s="34"/>
      <c r="S7" s="117" t="str">
        <f>IF(R$7&gt;0,"Actual","Projected")</f>
        <v>Projected</v>
      </c>
      <c r="T7" s="34"/>
      <c r="U7" s="117" t="str">
        <f>IF(T$7&gt;0,"Actual","Projected")</f>
        <v>Projected</v>
      </c>
      <c r="V7" s="34"/>
      <c r="W7" s="117" t="str">
        <f>IF(V$7&gt;0,"Actual","Projected")</f>
        <v>Projected</v>
      </c>
      <c r="X7" s="34"/>
      <c r="Y7" s="117" t="str">
        <f>IF(X$7&gt;0,"Actual","Projected")</f>
        <v>Projected</v>
      </c>
      <c r="Z7" s="34"/>
      <c r="AA7" s="117" t="str">
        <f>IF(Z$7&gt;0,"Actual","Projected")</f>
        <v>Projected</v>
      </c>
      <c r="AE7" s="139"/>
      <c r="AH7" s="181"/>
    </row>
    <row r="8" spans="1:34" ht="12.75">
      <c r="A8" s="177"/>
      <c r="B8" s="66" t="s">
        <v>2429</v>
      </c>
      <c r="C8" s="67" t="s">
        <v>2170</v>
      </c>
      <c r="D8" s="67"/>
      <c r="E8" s="38">
        <v>0</v>
      </c>
      <c r="F8" s="45" t="s">
        <v>2170</v>
      </c>
      <c r="G8" s="14" t="e">
        <f>+E31</f>
        <v>#N/A</v>
      </c>
      <c r="H8" s="45" t="s">
        <v>2170</v>
      </c>
      <c r="I8" s="14" t="e">
        <f>+G31</f>
        <v>#N/A</v>
      </c>
      <c r="J8" s="45" t="s">
        <v>2170</v>
      </c>
      <c r="K8" s="14" t="e">
        <f>+I31</f>
        <v>#N/A</v>
      </c>
      <c r="L8" s="45" t="s">
        <v>2170</v>
      </c>
      <c r="M8" s="14" t="e">
        <f>+K31</f>
        <v>#N/A</v>
      </c>
      <c r="N8" s="45" t="s">
        <v>2170</v>
      </c>
      <c r="O8" s="14" t="e">
        <f>+M31</f>
        <v>#N/A</v>
      </c>
      <c r="P8" s="45" t="s">
        <v>2170</v>
      </c>
      <c r="Q8" s="14" t="e">
        <f>+O31</f>
        <v>#N/A</v>
      </c>
      <c r="R8" s="45" t="s">
        <v>2170</v>
      </c>
      <c r="S8" s="14" t="e">
        <f>+Q31</f>
        <v>#N/A</v>
      </c>
      <c r="T8" s="45" t="s">
        <v>2170</v>
      </c>
      <c r="U8" s="14" t="e">
        <f>+S31</f>
        <v>#N/A</v>
      </c>
      <c r="V8" s="45" t="s">
        <v>2170</v>
      </c>
      <c r="W8" s="14" t="e">
        <f>+U31</f>
        <v>#N/A</v>
      </c>
      <c r="X8" s="45" t="s">
        <v>2170</v>
      </c>
      <c r="Y8" s="14" t="e">
        <f>+W31</f>
        <v>#N/A</v>
      </c>
      <c r="Z8" s="45" t="s">
        <v>2170</v>
      </c>
      <c r="AA8" s="14" t="e">
        <f>+Y31</f>
        <v>#N/A</v>
      </c>
      <c r="AB8" s="45"/>
      <c r="AC8" s="68"/>
      <c r="AD8" s="45"/>
      <c r="AE8" s="92"/>
      <c r="AF8" s="14"/>
      <c r="AG8" s="68"/>
      <c r="AH8" s="182"/>
    </row>
    <row r="9" spans="1:34" ht="12.75">
      <c r="A9" s="177"/>
      <c r="C9" s="71"/>
      <c r="E9" s="96"/>
      <c r="F9" s="40"/>
      <c r="G9" s="41"/>
      <c r="H9" s="40"/>
      <c r="I9" s="41"/>
      <c r="J9" s="40"/>
      <c r="K9" s="41"/>
      <c r="L9" s="40"/>
      <c r="M9" s="41"/>
      <c r="N9" s="40"/>
      <c r="O9" s="41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0"/>
      <c r="AC9" s="41"/>
      <c r="AD9" s="40"/>
      <c r="AE9" s="140"/>
      <c r="AF9" s="41"/>
      <c r="AG9" s="41"/>
      <c r="AH9" s="183"/>
    </row>
    <row r="10" spans="1:34" ht="12.75">
      <c r="A10" s="177"/>
      <c r="B10" s="141" t="s">
        <v>2168</v>
      </c>
      <c r="C10" s="67"/>
      <c r="D10" s="67"/>
      <c r="E10" s="96"/>
      <c r="F10" s="45"/>
      <c r="G10" s="41"/>
      <c r="H10" s="45"/>
      <c r="I10" s="41"/>
      <c r="J10" s="45"/>
      <c r="K10" s="41"/>
      <c r="L10" s="45"/>
      <c r="M10" s="41"/>
      <c r="N10" s="45"/>
      <c r="O10" s="41"/>
      <c r="P10" s="45"/>
      <c r="Q10" s="41"/>
      <c r="R10" s="45"/>
      <c r="S10" s="41"/>
      <c r="T10" s="45"/>
      <c r="U10" s="41"/>
      <c r="V10" s="45"/>
      <c r="W10" s="41"/>
      <c r="X10" s="45"/>
      <c r="Y10" s="41"/>
      <c r="Z10" s="45"/>
      <c r="AA10" s="41"/>
      <c r="AB10" s="45"/>
      <c r="AC10" s="41"/>
      <c r="AD10" s="45"/>
      <c r="AE10" s="140"/>
      <c r="AF10" s="41"/>
      <c r="AG10" s="41"/>
      <c r="AH10" s="183"/>
    </row>
    <row r="11" spans="1:34" ht="12.75">
      <c r="A11" s="177"/>
      <c r="B11" s="70" t="s">
        <v>2198</v>
      </c>
      <c r="C11" s="71" t="s">
        <v>2170</v>
      </c>
      <c r="E11" s="28">
        <v>0</v>
      </c>
      <c r="F11" s="40" t="s">
        <v>2170</v>
      </c>
      <c r="G11" s="12">
        <v>0</v>
      </c>
      <c r="H11" s="40" t="s">
        <v>2170</v>
      </c>
      <c r="I11" s="12">
        <v>0</v>
      </c>
      <c r="J11" s="40" t="s">
        <v>2170</v>
      </c>
      <c r="K11" s="12">
        <v>0</v>
      </c>
      <c r="L11" s="40" t="s">
        <v>2170</v>
      </c>
      <c r="M11" s="12">
        <v>0</v>
      </c>
      <c r="N11" s="40" t="s">
        <v>2170</v>
      </c>
      <c r="O11" s="12">
        <v>0</v>
      </c>
      <c r="P11" s="40" t="s">
        <v>2170</v>
      </c>
      <c r="Q11" s="12">
        <v>0</v>
      </c>
      <c r="R11" s="40" t="s">
        <v>2170</v>
      </c>
      <c r="S11" s="12">
        <v>0</v>
      </c>
      <c r="T11" s="40" t="s">
        <v>2170</v>
      </c>
      <c r="U11" s="12">
        <v>0</v>
      </c>
      <c r="V11" s="40" t="s">
        <v>2170</v>
      </c>
      <c r="W11" s="12">
        <v>0</v>
      </c>
      <c r="X11" s="40" t="s">
        <v>2170</v>
      </c>
      <c r="Y11" s="12">
        <v>0</v>
      </c>
      <c r="Z11" s="40" t="s">
        <v>2170</v>
      </c>
      <c r="AA11" s="12">
        <v>0</v>
      </c>
      <c r="AB11" s="40" t="s">
        <v>2170</v>
      </c>
      <c r="AC11" s="41">
        <f>E11+G11+I11+K11+M11+O11+Q11+S11+U11+W11+Y11+AA11</f>
        <v>0</v>
      </c>
      <c r="AD11" s="40" t="s">
        <v>2170</v>
      </c>
      <c r="AE11" s="93">
        <v>0</v>
      </c>
      <c r="AF11" s="40" t="s">
        <v>2170</v>
      </c>
      <c r="AG11" s="41">
        <f>AC11-AE11</f>
        <v>0</v>
      </c>
      <c r="AH11" s="183"/>
    </row>
    <row r="12" spans="1:34" ht="12.75">
      <c r="A12" s="177"/>
      <c r="B12" s="70" t="s">
        <v>2199</v>
      </c>
      <c r="C12" s="71" t="s">
        <v>2170</v>
      </c>
      <c r="E12" s="28">
        <v>0</v>
      </c>
      <c r="F12" s="40" t="s">
        <v>2170</v>
      </c>
      <c r="G12" s="12">
        <v>0</v>
      </c>
      <c r="H12" s="40" t="s">
        <v>2170</v>
      </c>
      <c r="I12" s="12">
        <v>0</v>
      </c>
      <c r="J12" s="40" t="s">
        <v>2170</v>
      </c>
      <c r="K12" s="12">
        <v>0</v>
      </c>
      <c r="L12" s="40" t="s">
        <v>2170</v>
      </c>
      <c r="M12" s="12">
        <v>0</v>
      </c>
      <c r="N12" s="40" t="s">
        <v>2170</v>
      </c>
      <c r="O12" s="12">
        <v>0</v>
      </c>
      <c r="P12" s="40" t="s">
        <v>2170</v>
      </c>
      <c r="Q12" s="12">
        <v>0</v>
      </c>
      <c r="R12" s="40" t="s">
        <v>2170</v>
      </c>
      <c r="S12" s="12">
        <v>0</v>
      </c>
      <c r="T12" s="40" t="s">
        <v>2170</v>
      </c>
      <c r="U12" s="12">
        <v>0</v>
      </c>
      <c r="V12" s="40" t="s">
        <v>2170</v>
      </c>
      <c r="W12" s="12">
        <v>0</v>
      </c>
      <c r="X12" s="40" t="s">
        <v>2170</v>
      </c>
      <c r="Y12" s="12">
        <v>0</v>
      </c>
      <c r="Z12" s="40" t="s">
        <v>2170</v>
      </c>
      <c r="AA12" s="12">
        <v>0</v>
      </c>
      <c r="AB12" s="40" t="s">
        <v>2170</v>
      </c>
      <c r="AC12" s="41">
        <f>E12+G12+I12+K12+M12+O12+Q12+S12+U12+W12+Y12+AA12</f>
        <v>0</v>
      </c>
      <c r="AD12" s="40" t="s">
        <v>2170</v>
      </c>
      <c r="AE12" s="93">
        <v>0</v>
      </c>
      <c r="AF12" s="40" t="s">
        <v>2170</v>
      </c>
      <c r="AG12" s="41">
        <f>AC12-AE12</f>
        <v>0</v>
      </c>
      <c r="AH12" s="183"/>
    </row>
    <row r="13" spans="1:34" ht="12.75">
      <c r="A13" s="177"/>
      <c r="B13" s="70" t="s">
        <v>2200</v>
      </c>
      <c r="C13" s="71" t="s">
        <v>2170</v>
      </c>
      <c r="E13" s="28">
        <v>0</v>
      </c>
      <c r="F13" s="40" t="s">
        <v>2170</v>
      </c>
      <c r="G13" s="12">
        <v>0</v>
      </c>
      <c r="H13" s="40" t="s">
        <v>2170</v>
      </c>
      <c r="I13" s="12">
        <v>0</v>
      </c>
      <c r="J13" s="40" t="s">
        <v>2170</v>
      </c>
      <c r="K13" s="12">
        <v>0</v>
      </c>
      <c r="L13" s="40" t="s">
        <v>2170</v>
      </c>
      <c r="M13" s="12">
        <v>0</v>
      </c>
      <c r="N13" s="40" t="s">
        <v>2170</v>
      </c>
      <c r="O13" s="12">
        <v>0</v>
      </c>
      <c r="P13" s="40" t="s">
        <v>2170</v>
      </c>
      <c r="Q13" s="12">
        <v>0</v>
      </c>
      <c r="R13" s="40" t="s">
        <v>2170</v>
      </c>
      <c r="S13" s="12">
        <v>0</v>
      </c>
      <c r="T13" s="40" t="s">
        <v>2170</v>
      </c>
      <c r="U13" s="12">
        <v>0</v>
      </c>
      <c r="V13" s="40" t="s">
        <v>2170</v>
      </c>
      <c r="W13" s="12">
        <v>0</v>
      </c>
      <c r="X13" s="40" t="s">
        <v>2170</v>
      </c>
      <c r="Y13" s="12">
        <v>0</v>
      </c>
      <c r="Z13" s="40" t="s">
        <v>2170</v>
      </c>
      <c r="AA13" s="12">
        <v>0</v>
      </c>
      <c r="AB13" s="40" t="s">
        <v>2170</v>
      </c>
      <c r="AC13" s="41">
        <f aca="true" t="shared" si="0" ref="AC13:AC19">E13+G13+I13+K13+M13+O13+Q13+S13+U13+W13+Y13+AA13</f>
        <v>0</v>
      </c>
      <c r="AD13" s="40" t="s">
        <v>2170</v>
      </c>
      <c r="AE13" s="93">
        <v>0</v>
      </c>
      <c r="AF13" s="40" t="s">
        <v>2170</v>
      </c>
      <c r="AG13" s="41">
        <f aca="true" t="shared" si="1" ref="AG13:AG19">AC13-AE13</f>
        <v>0</v>
      </c>
      <c r="AH13" s="183"/>
    </row>
    <row r="14" spans="1:34" s="47" customFormat="1" ht="12.75">
      <c r="A14" s="176"/>
      <c r="B14" s="70" t="s">
        <v>2201</v>
      </c>
      <c r="C14" s="48" t="s">
        <v>2170</v>
      </c>
      <c r="D14" s="48"/>
      <c r="E14" s="28">
        <v>0</v>
      </c>
      <c r="F14" s="44" t="s">
        <v>2170</v>
      </c>
      <c r="G14" s="12">
        <v>0</v>
      </c>
      <c r="H14" s="32" t="s">
        <v>2170</v>
      </c>
      <c r="I14" s="12">
        <v>0</v>
      </c>
      <c r="J14" s="44" t="s">
        <v>2170</v>
      </c>
      <c r="K14" s="12">
        <v>0</v>
      </c>
      <c r="L14" s="44" t="s">
        <v>2170</v>
      </c>
      <c r="M14" s="12">
        <v>0</v>
      </c>
      <c r="N14" s="44" t="s">
        <v>2170</v>
      </c>
      <c r="O14" s="12">
        <v>0</v>
      </c>
      <c r="P14" s="44" t="s">
        <v>2170</v>
      </c>
      <c r="Q14" s="12">
        <v>0</v>
      </c>
      <c r="R14" s="44" t="s">
        <v>2170</v>
      </c>
      <c r="S14" s="12">
        <v>0</v>
      </c>
      <c r="T14" s="44" t="s">
        <v>2170</v>
      </c>
      <c r="U14" s="12">
        <v>0</v>
      </c>
      <c r="V14" s="44" t="s">
        <v>2170</v>
      </c>
      <c r="W14" s="12">
        <v>0</v>
      </c>
      <c r="X14" s="44" t="s">
        <v>2170</v>
      </c>
      <c r="Y14" s="12">
        <v>0</v>
      </c>
      <c r="Z14" s="44" t="s">
        <v>2170</v>
      </c>
      <c r="AA14" s="12">
        <v>0</v>
      </c>
      <c r="AB14" s="44" t="s">
        <v>2170</v>
      </c>
      <c r="AC14" s="12">
        <f>E14+G14+I14+K14+M14+O14+Q14+S14+U14+W14+Y14+AA14</f>
        <v>0</v>
      </c>
      <c r="AD14" s="44" t="s">
        <v>2170</v>
      </c>
      <c r="AE14" s="93">
        <v>0</v>
      </c>
      <c r="AF14" s="44" t="s">
        <v>2170</v>
      </c>
      <c r="AG14" s="12">
        <f>AC14-AE14</f>
        <v>0</v>
      </c>
      <c r="AH14" s="230"/>
    </row>
    <row r="15" spans="1:34" s="47" customFormat="1" ht="12.75">
      <c r="A15" s="176"/>
      <c r="B15" s="70" t="s">
        <v>2202</v>
      </c>
      <c r="C15" s="48" t="s">
        <v>2170</v>
      </c>
      <c r="D15" s="131">
        <f>'Data Entry - FSF'!C15</f>
        <v>0</v>
      </c>
      <c r="E15" s="28">
        <f>SUM(D15/12)</f>
        <v>0</v>
      </c>
      <c r="F15" s="44" t="s">
        <v>2170</v>
      </c>
      <c r="G15" s="12">
        <f>SUM(D15-E15)/11</f>
        <v>0</v>
      </c>
      <c r="H15" s="44" t="s">
        <v>2170</v>
      </c>
      <c r="I15" s="12">
        <f>SUM(D15-E15-G15)/10</f>
        <v>0</v>
      </c>
      <c r="J15" s="44" t="s">
        <v>2170</v>
      </c>
      <c r="K15" s="12">
        <f>SUM(D15-E15-G15-I15)/9</f>
        <v>0</v>
      </c>
      <c r="L15" s="44" t="s">
        <v>2170</v>
      </c>
      <c r="M15" s="12">
        <f>SUM(D15-E15-G15-I15-K15)/8</f>
        <v>0</v>
      </c>
      <c r="N15" s="44" t="s">
        <v>2170</v>
      </c>
      <c r="O15" s="44">
        <f>SUM(D15-E15-G15-I15-K15-M15)/7</f>
        <v>0</v>
      </c>
      <c r="P15" s="44" t="s">
        <v>2170</v>
      </c>
      <c r="Q15" s="12">
        <f>SUM(D15-E15-G15-I15-K15-M15-O15)/6</f>
        <v>0</v>
      </c>
      <c r="R15" s="44" t="s">
        <v>2170</v>
      </c>
      <c r="S15" s="12">
        <f>SUM(D15-E15-G15-I15-K15-M15-O15-Q15)/5</f>
        <v>0</v>
      </c>
      <c r="T15" s="44" t="s">
        <v>2170</v>
      </c>
      <c r="U15" s="12">
        <f>SUM(D15-E15-G15-I15-K15-M15-O15-Q15-S15)/4</f>
        <v>0</v>
      </c>
      <c r="V15" s="44" t="s">
        <v>2170</v>
      </c>
      <c r="W15" s="12">
        <f>SUM(D15-E15-G15-I15-K15-M15-O15-Q15-S15-U15)/3</f>
        <v>0</v>
      </c>
      <c r="X15" s="44" t="s">
        <v>2170</v>
      </c>
      <c r="Y15" s="12">
        <f>SUM(D15-E15-G15-I15-K15-M15-O15-Q15-S15-U15-W15)/2</f>
        <v>0</v>
      </c>
      <c r="Z15" s="44" t="s">
        <v>2170</v>
      </c>
      <c r="AA15" s="12">
        <f>SUM(D15-E15-G15-I15-K15-M15-O15-Q15-S15-U15-W15-Y15)/1</f>
        <v>0</v>
      </c>
      <c r="AB15" s="44" t="s">
        <v>2170</v>
      </c>
      <c r="AC15" s="12">
        <f t="shared" si="0"/>
        <v>0</v>
      </c>
      <c r="AD15" s="44" t="s">
        <v>2170</v>
      </c>
      <c r="AE15" s="93">
        <v>0</v>
      </c>
      <c r="AF15" s="44" t="s">
        <v>2170</v>
      </c>
      <c r="AG15" s="12">
        <f t="shared" si="1"/>
        <v>0</v>
      </c>
      <c r="AH15" s="230"/>
    </row>
    <row r="16" spans="1:34" s="47" customFormat="1" ht="12.75">
      <c r="A16" s="176"/>
      <c r="B16" s="70" t="s">
        <v>2169</v>
      </c>
      <c r="C16" s="48" t="s">
        <v>2170</v>
      </c>
      <c r="D16" s="39">
        <f>'Data Entry - FSF'!C12</f>
        <v>0</v>
      </c>
      <c r="E16" s="28" t="e">
        <f>IF('Data Entry - FSF'!C8=1,'Data Entry - FSF'!N57,IF('Data Entry - FSF'!C8=2,'Data Entry - FSF'!N67,'Data Entry - FSF'!N76))</f>
        <v>#N/A</v>
      </c>
      <c r="F16" s="44" t="s">
        <v>2170</v>
      </c>
      <c r="G16" s="12" t="e">
        <f>IF('Data Entry - FSF'!C8=1,'Data Entry - FSF'!O57,IF('Data Entry - FSF'!C8=2,'Data Entry - FSF'!O67,'Data Entry - FSF'!O76))</f>
        <v>#N/A</v>
      </c>
      <c r="H16" s="44" t="s">
        <v>2170</v>
      </c>
      <c r="I16" s="12" t="e">
        <f>IF('Data Entry - FSF'!C8=1,'Data Entry - FSF'!D57,IF('Data Entry - FSF'!C8=2,'Data Entry - FSF'!D67,'Data Entry - FSF'!D76))</f>
        <v>#N/A</v>
      </c>
      <c r="J16" s="44" t="s">
        <v>2170</v>
      </c>
      <c r="K16" s="12" t="e">
        <f>IF('Data Entry - FSF'!C8=1,'Data Entry - FSF'!E57,IF('Data Entry - FSF'!C8=2,'Data Entry - FSF'!E67,'Data Entry - FSF'!E76))</f>
        <v>#N/A</v>
      </c>
      <c r="L16" s="44" t="s">
        <v>2170</v>
      </c>
      <c r="M16" s="12" t="e">
        <f>IF('Data Entry - FSF'!C8=1,'Data Entry - FSF'!F57,IF('Data Entry - FSF'!C8=2,'Data Entry - FSF'!F67,'Data Entry - FSF'!F76))</f>
        <v>#N/A</v>
      </c>
      <c r="N16" s="44" t="s">
        <v>2170</v>
      </c>
      <c r="O16" s="12" t="e">
        <f>IF('Data Entry - FSF'!C8=1,'Data Entry - FSF'!G57,IF('Data Entry - FSF'!C8=2,'Data Entry - FSF'!G67,'Data Entry - FSF'!G76))</f>
        <v>#N/A</v>
      </c>
      <c r="P16" s="44" t="s">
        <v>2170</v>
      </c>
      <c r="Q16" s="12" t="e">
        <f>IF('Data Entry - FSF'!C8=1,'Data Entry - FSF'!H57,IF('Data Entry - FSF'!C8=2,'Data Entry - FSF'!H67,'Data Entry - FSF'!H76))</f>
        <v>#N/A</v>
      </c>
      <c r="R16" s="44" t="s">
        <v>2170</v>
      </c>
      <c r="S16" s="12" t="e">
        <f>IF('Data Entry - FSF'!C8=1,'Data Entry - FSF'!I57,IF('Data Entry - FSF'!C8=2,'Data Entry - FSF'!I67,'Data Entry - FSF'!I76))</f>
        <v>#N/A</v>
      </c>
      <c r="T16" s="44" t="s">
        <v>2170</v>
      </c>
      <c r="U16" s="12" t="e">
        <f>IF('Data Entry - FSF'!C8=1,'Data Entry - FSF'!J57,IF('Data Entry - FSF'!C8=2,'Data Entry - FSF'!J67,'Data Entry - FSF'!J76))</f>
        <v>#N/A</v>
      </c>
      <c r="V16" s="44" t="s">
        <v>2170</v>
      </c>
      <c r="W16" s="12" t="e">
        <f>IF('Data Entry - FSF'!C8=1,'Data Entry - FSF'!K57,IF('Data Entry - FSF'!C8=2,'Data Entry - FSF'!K67,'Data Entry - FSF'!K76))</f>
        <v>#N/A</v>
      </c>
      <c r="X16" s="44" t="s">
        <v>2170</v>
      </c>
      <c r="Y16" s="12" t="e">
        <f>IF('Data Entry - FSF'!C8=1,'Data Entry - FSF'!L57,IF('Data Entry - FSF'!C8=2,'Data Entry - FSF'!L67,'Data Entry - FSF'!L76))</f>
        <v>#N/A</v>
      </c>
      <c r="Z16" s="44" t="s">
        <v>2170</v>
      </c>
      <c r="AA16" s="12" t="e">
        <f>IF('Data Entry - FSF'!C8=1,'Data Entry - FSF'!M57,IF('Data Entry - FSF'!C8=2,'Data Entry - FSF'!M67,'Data Entry - FSF'!M76))</f>
        <v>#N/A</v>
      </c>
      <c r="AB16" s="44" t="s">
        <v>2170</v>
      </c>
      <c r="AC16" s="12" t="e">
        <f t="shared" si="0"/>
        <v>#N/A</v>
      </c>
      <c r="AD16" s="44" t="s">
        <v>2170</v>
      </c>
      <c r="AE16" s="93">
        <v>0</v>
      </c>
      <c r="AF16" s="44" t="s">
        <v>2170</v>
      </c>
      <c r="AG16" s="12" t="e">
        <f t="shared" si="1"/>
        <v>#N/A</v>
      </c>
      <c r="AH16" s="230"/>
    </row>
    <row r="17" spans="1:34" s="47" customFormat="1" ht="12.75">
      <c r="A17" s="176"/>
      <c r="B17" s="70" t="s">
        <v>2203</v>
      </c>
      <c r="C17" s="48" t="s">
        <v>2170</v>
      </c>
      <c r="D17" s="48"/>
      <c r="E17" s="28">
        <v>0</v>
      </c>
      <c r="F17" s="44" t="s">
        <v>2170</v>
      </c>
      <c r="G17" s="12">
        <v>0</v>
      </c>
      <c r="H17" s="32" t="s">
        <v>2170</v>
      </c>
      <c r="I17" s="12">
        <v>0</v>
      </c>
      <c r="J17" s="44" t="s">
        <v>2170</v>
      </c>
      <c r="K17" s="12">
        <v>0</v>
      </c>
      <c r="L17" s="44" t="s">
        <v>2170</v>
      </c>
      <c r="M17" s="12">
        <v>0</v>
      </c>
      <c r="N17" s="44" t="s">
        <v>2170</v>
      </c>
      <c r="O17" s="12">
        <v>0</v>
      </c>
      <c r="P17" s="44" t="s">
        <v>2170</v>
      </c>
      <c r="Q17" s="12">
        <v>0</v>
      </c>
      <c r="R17" s="44" t="s">
        <v>2170</v>
      </c>
      <c r="S17" s="12">
        <v>0</v>
      </c>
      <c r="T17" s="44" t="s">
        <v>2170</v>
      </c>
      <c r="U17" s="12">
        <v>0</v>
      </c>
      <c r="V17" s="44" t="s">
        <v>2170</v>
      </c>
      <c r="W17" s="12">
        <v>0</v>
      </c>
      <c r="X17" s="44" t="s">
        <v>2170</v>
      </c>
      <c r="Y17" s="12">
        <v>0</v>
      </c>
      <c r="Z17" s="44" t="s">
        <v>2170</v>
      </c>
      <c r="AA17" s="12">
        <v>0</v>
      </c>
      <c r="AB17" s="44" t="s">
        <v>2170</v>
      </c>
      <c r="AC17" s="12">
        <f t="shared" si="0"/>
        <v>0</v>
      </c>
      <c r="AD17" s="44" t="s">
        <v>2170</v>
      </c>
      <c r="AE17" s="93">
        <v>0</v>
      </c>
      <c r="AF17" s="44" t="s">
        <v>2170</v>
      </c>
      <c r="AG17" s="12">
        <f t="shared" si="1"/>
        <v>0</v>
      </c>
      <c r="AH17" s="230"/>
    </row>
    <row r="18" spans="1:34" s="47" customFormat="1" ht="12.75">
      <c r="A18" s="176"/>
      <c r="B18" s="70" t="s">
        <v>2633</v>
      </c>
      <c r="C18" s="48" t="s">
        <v>2170</v>
      </c>
      <c r="D18" s="131">
        <f>'Data Entry - FSF'!C16</f>
        <v>0</v>
      </c>
      <c r="E18" s="28">
        <v>0</v>
      </c>
      <c r="F18" s="44" t="s">
        <v>2170</v>
      </c>
      <c r="G18" s="12">
        <v>0</v>
      </c>
      <c r="H18" s="44" t="s">
        <v>2170</v>
      </c>
      <c r="I18" s="12">
        <v>0</v>
      </c>
      <c r="J18" s="44" t="s">
        <v>2170</v>
      </c>
      <c r="K18" s="12">
        <f>SUM($D$18)/9</f>
        <v>0</v>
      </c>
      <c r="L18" s="44" t="s">
        <v>2170</v>
      </c>
      <c r="M18" s="12">
        <f>SUM($D$18-K18)/8</f>
        <v>0</v>
      </c>
      <c r="N18" s="44" t="s">
        <v>2170</v>
      </c>
      <c r="O18" s="12">
        <f>SUM($D$18-K18-M18)/7</f>
        <v>0</v>
      </c>
      <c r="P18" s="44" t="s">
        <v>2170</v>
      </c>
      <c r="Q18" s="12">
        <f>SUM($D$18-K18-M18-O18)/6</f>
        <v>0</v>
      </c>
      <c r="R18" s="44" t="s">
        <v>2170</v>
      </c>
      <c r="S18" s="12">
        <f>SUM($D$18-K18-M18-O18-Q18)/5</f>
        <v>0</v>
      </c>
      <c r="T18" s="44" t="s">
        <v>2170</v>
      </c>
      <c r="U18" s="12">
        <f>SUM($D$18-K18-M18-O18-Q18-S18)/4</f>
        <v>0</v>
      </c>
      <c r="V18" s="44" t="s">
        <v>2170</v>
      </c>
      <c r="W18" s="12">
        <f>SUM($D$18-K18-M18-O18-Q18-S18-U18)/3</f>
        <v>0</v>
      </c>
      <c r="X18" s="44" t="s">
        <v>2170</v>
      </c>
      <c r="Y18" s="12">
        <f>SUM($D$18-K18-M18-O18-Q18-S18-U18-W18)/2</f>
        <v>0</v>
      </c>
      <c r="Z18" s="44" t="s">
        <v>2170</v>
      </c>
      <c r="AA18" s="12">
        <f>SUM($D$18-K18-M18-O18-Q18-S18-U18-W18-Y18)/1</f>
        <v>0</v>
      </c>
      <c r="AB18" s="44" t="s">
        <v>2170</v>
      </c>
      <c r="AC18" s="12">
        <f>SUM(E18:AA18)</f>
        <v>0</v>
      </c>
      <c r="AD18" s="44" t="s">
        <v>2170</v>
      </c>
      <c r="AE18" s="93">
        <v>0</v>
      </c>
      <c r="AF18" s="44" t="s">
        <v>2170</v>
      </c>
      <c r="AG18" s="12">
        <f t="shared" si="1"/>
        <v>0</v>
      </c>
      <c r="AH18" s="230"/>
    </row>
    <row r="19" spans="1:34" s="47" customFormat="1" ht="12.75">
      <c r="A19" s="176"/>
      <c r="B19" s="70" t="s">
        <v>2632</v>
      </c>
      <c r="C19" s="231" t="s">
        <v>2170</v>
      </c>
      <c r="D19" s="166">
        <f>'Data Entry - FSF'!C17</f>
        <v>0</v>
      </c>
      <c r="E19" s="29">
        <f>SUM(D19)/12</f>
        <v>0</v>
      </c>
      <c r="F19" s="232" t="s">
        <v>2170</v>
      </c>
      <c r="G19" s="13">
        <f>SUM($D$19-E19)/11</f>
        <v>0</v>
      </c>
      <c r="H19" s="232" t="s">
        <v>2170</v>
      </c>
      <c r="I19" s="13">
        <f>SUM($D$19-E19-G19)/10</f>
        <v>0</v>
      </c>
      <c r="J19" s="232" t="s">
        <v>2170</v>
      </c>
      <c r="K19" s="13">
        <f>SUM($D$19-E19-G19-I19)/9</f>
        <v>0</v>
      </c>
      <c r="L19" s="232" t="s">
        <v>2170</v>
      </c>
      <c r="M19" s="13">
        <f>SUM($D$19-E19-G19-I19-K19)/8</f>
        <v>0</v>
      </c>
      <c r="N19" s="232" t="s">
        <v>2170</v>
      </c>
      <c r="O19" s="13">
        <f>SUM($D$19-E19-G19-I19-K19-M19)/7</f>
        <v>0</v>
      </c>
      <c r="P19" s="232" t="s">
        <v>2170</v>
      </c>
      <c r="Q19" s="13">
        <f>SUM($D$19-E19-G19-I19-K19-M19-O19)/6</f>
        <v>0</v>
      </c>
      <c r="R19" s="232" t="s">
        <v>2170</v>
      </c>
      <c r="S19" s="13">
        <f>SUM($D$19-E19-G19-I19-K19-M19-O19-Q19)/5</f>
        <v>0</v>
      </c>
      <c r="T19" s="232" t="s">
        <v>2170</v>
      </c>
      <c r="U19" s="13">
        <f>SUM($D$19-E19-G19-I19-K19-M19-O19-Q19-S19)/4</f>
        <v>0</v>
      </c>
      <c r="V19" s="232" t="s">
        <v>2170</v>
      </c>
      <c r="W19" s="13">
        <f>SUM($D$19-E19-G19-I19-K19-M19-O19-Q19-S19-U19)/3</f>
        <v>0</v>
      </c>
      <c r="X19" s="232" t="s">
        <v>2170</v>
      </c>
      <c r="Y19" s="13">
        <f>SUM($D$19-E19-G19-I19-K19-M19-O19-Q19-S19-U19-W19)/2</f>
        <v>0</v>
      </c>
      <c r="Z19" s="232" t="s">
        <v>2170</v>
      </c>
      <c r="AA19" s="13">
        <f>SUM($D$19-E19-G19-I19-K19-M19-O19-Q19-S19-U19-W19-Y19)/1</f>
        <v>0</v>
      </c>
      <c r="AB19" s="232" t="s">
        <v>2170</v>
      </c>
      <c r="AC19" s="13">
        <f t="shared" si="0"/>
        <v>0</v>
      </c>
      <c r="AD19" s="232" t="s">
        <v>2170</v>
      </c>
      <c r="AE19" s="94">
        <v>0</v>
      </c>
      <c r="AF19" s="232" t="s">
        <v>2170</v>
      </c>
      <c r="AG19" s="13">
        <f t="shared" si="1"/>
        <v>0</v>
      </c>
      <c r="AH19" s="233"/>
    </row>
    <row r="20" spans="1:34" ht="12.75">
      <c r="A20" s="177"/>
      <c r="B20" s="69" t="s">
        <v>2179</v>
      </c>
      <c r="C20" s="67" t="s">
        <v>2170</v>
      </c>
      <c r="D20" s="67"/>
      <c r="E20" s="143" t="e">
        <f>SUM(E11:E19)</f>
        <v>#N/A</v>
      </c>
      <c r="F20" s="45" t="s">
        <v>2170</v>
      </c>
      <c r="G20" s="14" t="e">
        <f>SUM(G11:G19)</f>
        <v>#N/A</v>
      </c>
      <c r="H20" s="45" t="s">
        <v>2170</v>
      </c>
      <c r="I20" s="14" t="e">
        <f>SUM(I11:I19)</f>
        <v>#N/A</v>
      </c>
      <c r="J20" s="45" t="s">
        <v>2170</v>
      </c>
      <c r="K20" s="14" t="e">
        <f>SUM(K11:K19)</f>
        <v>#N/A</v>
      </c>
      <c r="L20" s="45" t="s">
        <v>2170</v>
      </c>
      <c r="M20" s="14" t="e">
        <f>SUM(M11:M19)</f>
        <v>#N/A</v>
      </c>
      <c r="N20" s="45" t="s">
        <v>2170</v>
      </c>
      <c r="O20" s="14" t="e">
        <f>SUM(O11:O19)</f>
        <v>#N/A</v>
      </c>
      <c r="P20" s="45" t="s">
        <v>2170</v>
      </c>
      <c r="Q20" s="14" t="e">
        <f>SUM(Q11:Q19)</f>
        <v>#N/A</v>
      </c>
      <c r="R20" s="45" t="s">
        <v>2170</v>
      </c>
      <c r="S20" s="14" t="e">
        <f>SUM(S11:S19)</f>
        <v>#N/A</v>
      </c>
      <c r="T20" s="45" t="s">
        <v>2170</v>
      </c>
      <c r="U20" s="14" t="e">
        <f>SUM(U11:U19)</f>
        <v>#N/A</v>
      </c>
      <c r="V20" s="45" t="s">
        <v>2170</v>
      </c>
      <c r="W20" s="14" t="e">
        <f>SUM(W11:W19)</f>
        <v>#N/A</v>
      </c>
      <c r="X20" s="45" t="s">
        <v>2170</v>
      </c>
      <c r="Y20" s="14" t="e">
        <f>SUM(Y11:Y19)</f>
        <v>#N/A</v>
      </c>
      <c r="Z20" s="45" t="s">
        <v>2170</v>
      </c>
      <c r="AA20" s="14" t="e">
        <f>SUM(AA11:AA19)</f>
        <v>#N/A</v>
      </c>
      <c r="AB20" s="45" t="s">
        <v>2170</v>
      </c>
      <c r="AC20" s="14" t="e">
        <f>SUM(AC11:AC19)</f>
        <v>#N/A</v>
      </c>
      <c r="AD20" s="45" t="s">
        <v>2170</v>
      </c>
      <c r="AE20" s="95">
        <f>SUM(AE11:AE19)</f>
        <v>0</v>
      </c>
      <c r="AF20" s="45" t="s">
        <v>2170</v>
      </c>
      <c r="AG20" s="14" t="e">
        <f>SUM(AG11:AG19)</f>
        <v>#N/A</v>
      </c>
      <c r="AH20" s="185"/>
    </row>
    <row r="21" spans="1:34" ht="12.75">
      <c r="A21" s="177"/>
      <c r="C21" s="71"/>
      <c r="E21" s="96"/>
      <c r="F21" s="40"/>
      <c r="G21" s="12"/>
      <c r="H21" s="40"/>
      <c r="I21" s="12"/>
      <c r="J21" s="40"/>
      <c r="K21" s="12"/>
      <c r="L21" s="40"/>
      <c r="M21" s="12"/>
      <c r="N21" s="40"/>
      <c r="O21" s="12"/>
      <c r="P21" s="40"/>
      <c r="Q21" s="12"/>
      <c r="R21" s="40"/>
      <c r="S21" s="12"/>
      <c r="T21" s="40"/>
      <c r="U21" s="12"/>
      <c r="V21" s="40"/>
      <c r="W21" s="12"/>
      <c r="X21" s="40"/>
      <c r="Y21" s="12"/>
      <c r="Z21" s="40"/>
      <c r="AA21" s="12"/>
      <c r="AB21" s="40"/>
      <c r="AC21" s="41"/>
      <c r="AD21" s="40"/>
      <c r="AE21" s="140"/>
      <c r="AF21" s="41"/>
      <c r="AG21" s="41"/>
      <c r="AH21" s="183"/>
    </row>
    <row r="22" spans="1:34" ht="12.75">
      <c r="A22" s="177"/>
      <c r="B22" s="141" t="s">
        <v>2171</v>
      </c>
      <c r="C22" s="71"/>
      <c r="E22" s="96"/>
      <c r="F22" s="40"/>
      <c r="G22" s="12"/>
      <c r="H22" s="40"/>
      <c r="I22" s="12"/>
      <c r="J22" s="40"/>
      <c r="K22" s="12"/>
      <c r="L22" s="40"/>
      <c r="M22" s="12"/>
      <c r="N22" s="40"/>
      <c r="O22" s="12"/>
      <c r="P22" s="40"/>
      <c r="Q22" s="12"/>
      <c r="R22" s="40"/>
      <c r="S22" s="12"/>
      <c r="T22" s="40"/>
      <c r="U22" s="12"/>
      <c r="V22" s="40"/>
      <c r="W22" s="12"/>
      <c r="X22" s="40"/>
      <c r="Y22" s="12"/>
      <c r="Z22" s="40"/>
      <c r="AA22" s="12"/>
      <c r="AB22" s="40"/>
      <c r="AC22" s="41"/>
      <c r="AD22" s="40"/>
      <c r="AE22" s="140"/>
      <c r="AF22" s="41"/>
      <c r="AG22" s="41"/>
      <c r="AH22" s="183"/>
    </row>
    <row r="23" spans="1:34" s="47" customFormat="1" ht="12.75">
      <c r="A23" s="176"/>
      <c r="B23" s="70" t="s">
        <v>2174</v>
      </c>
      <c r="C23" s="48" t="s">
        <v>2170</v>
      </c>
      <c r="D23" s="48"/>
      <c r="E23" s="28">
        <v>0</v>
      </c>
      <c r="F23" s="44" t="s">
        <v>2170</v>
      </c>
      <c r="G23" s="12">
        <v>0</v>
      </c>
      <c r="H23" s="44" t="s">
        <v>2170</v>
      </c>
      <c r="I23" s="12">
        <v>0</v>
      </c>
      <c r="J23" s="44" t="s">
        <v>2170</v>
      </c>
      <c r="K23" s="12">
        <v>0</v>
      </c>
      <c r="L23" s="44" t="s">
        <v>2170</v>
      </c>
      <c r="M23" s="12">
        <v>0</v>
      </c>
      <c r="N23" s="44" t="s">
        <v>2170</v>
      </c>
      <c r="O23" s="12">
        <v>0</v>
      </c>
      <c r="P23" s="44" t="s">
        <v>2170</v>
      </c>
      <c r="Q23" s="12">
        <v>0</v>
      </c>
      <c r="R23" s="44" t="s">
        <v>2170</v>
      </c>
      <c r="S23" s="12">
        <v>0</v>
      </c>
      <c r="T23" s="44" t="s">
        <v>2170</v>
      </c>
      <c r="U23" s="12">
        <v>0</v>
      </c>
      <c r="V23" s="44" t="s">
        <v>2170</v>
      </c>
      <c r="W23" s="12">
        <v>0</v>
      </c>
      <c r="X23" s="44" t="s">
        <v>2170</v>
      </c>
      <c r="Y23" s="12">
        <v>0</v>
      </c>
      <c r="Z23" s="44" t="s">
        <v>2170</v>
      </c>
      <c r="AA23" s="12">
        <v>0</v>
      </c>
      <c r="AB23" s="44" t="s">
        <v>2170</v>
      </c>
      <c r="AC23" s="12">
        <f>E23+G23+I23+K23+M23+O23+Q23+S23+U23+W23+Y23+AA23</f>
        <v>0</v>
      </c>
      <c r="AD23" s="44" t="s">
        <v>2170</v>
      </c>
      <c r="AE23" s="93">
        <v>0</v>
      </c>
      <c r="AF23" s="44" t="s">
        <v>2170</v>
      </c>
      <c r="AG23" s="12">
        <f>AE23-AC23</f>
        <v>0</v>
      </c>
      <c r="AH23" s="230"/>
    </row>
    <row r="24" spans="1:34" s="47" customFormat="1" ht="12.75">
      <c r="A24" s="176"/>
      <c r="B24" s="70" t="s">
        <v>2172</v>
      </c>
      <c r="C24" s="48" t="s">
        <v>2170</v>
      </c>
      <c r="D24" s="48"/>
      <c r="E24" s="28">
        <v>0</v>
      </c>
      <c r="F24" s="44" t="s">
        <v>2170</v>
      </c>
      <c r="G24" s="12">
        <v>0</v>
      </c>
      <c r="H24" s="44" t="s">
        <v>2170</v>
      </c>
      <c r="I24" s="12">
        <v>0</v>
      </c>
      <c r="J24" s="44" t="s">
        <v>2170</v>
      </c>
      <c r="K24" s="12">
        <v>0</v>
      </c>
      <c r="L24" s="44" t="s">
        <v>2170</v>
      </c>
      <c r="M24" s="12">
        <v>0</v>
      </c>
      <c r="N24" s="44" t="s">
        <v>2170</v>
      </c>
      <c r="O24" s="12">
        <v>0</v>
      </c>
      <c r="P24" s="44" t="s">
        <v>2170</v>
      </c>
      <c r="Q24" s="12">
        <v>0</v>
      </c>
      <c r="R24" s="44" t="s">
        <v>2170</v>
      </c>
      <c r="S24" s="12">
        <v>0</v>
      </c>
      <c r="T24" s="44" t="s">
        <v>2170</v>
      </c>
      <c r="U24" s="12">
        <v>0</v>
      </c>
      <c r="V24" s="44" t="s">
        <v>2170</v>
      </c>
      <c r="W24" s="12">
        <v>0</v>
      </c>
      <c r="X24" s="44" t="s">
        <v>2170</v>
      </c>
      <c r="Y24" s="12">
        <v>0</v>
      </c>
      <c r="Z24" s="44" t="s">
        <v>2170</v>
      </c>
      <c r="AA24" s="12">
        <v>0</v>
      </c>
      <c r="AB24" s="44" t="s">
        <v>2170</v>
      </c>
      <c r="AC24" s="12">
        <f>E24+G24+I24+K24+M24+O24+Q24+S24+U24+W24+Y24+AA24</f>
        <v>0</v>
      </c>
      <c r="AD24" s="44" t="s">
        <v>2170</v>
      </c>
      <c r="AE24" s="93">
        <v>0</v>
      </c>
      <c r="AF24" s="44" t="s">
        <v>2170</v>
      </c>
      <c r="AG24" s="12">
        <f>AE24-AC24</f>
        <v>0</v>
      </c>
      <c r="AH24" s="230"/>
    </row>
    <row r="25" spans="1:34" s="47" customFormat="1" ht="12.75">
      <c r="A25" s="176"/>
      <c r="B25" s="70" t="s">
        <v>2175</v>
      </c>
      <c r="C25" s="48" t="s">
        <v>2170</v>
      </c>
      <c r="D25" s="48"/>
      <c r="E25" s="28">
        <v>0</v>
      </c>
      <c r="F25" s="44" t="s">
        <v>2170</v>
      </c>
      <c r="G25" s="241">
        <v>0</v>
      </c>
      <c r="H25" s="44" t="s">
        <v>2170</v>
      </c>
      <c r="I25" s="12">
        <v>0</v>
      </c>
      <c r="J25" s="44" t="s">
        <v>2170</v>
      </c>
      <c r="K25" s="12">
        <v>0</v>
      </c>
      <c r="L25" s="44" t="s">
        <v>2170</v>
      </c>
      <c r="M25" s="12">
        <v>0</v>
      </c>
      <c r="N25" s="44" t="s">
        <v>2170</v>
      </c>
      <c r="O25" s="12">
        <v>0</v>
      </c>
      <c r="P25" s="44" t="s">
        <v>2170</v>
      </c>
      <c r="Q25" s="12">
        <v>0</v>
      </c>
      <c r="R25" s="44" t="s">
        <v>2170</v>
      </c>
      <c r="S25" s="12">
        <v>0</v>
      </c>
      <c r="T25" s="44" t="s">
        <v>2170</v>
      </c>
      <c r="U25" s="12">
        <v>0</v>
      </c>
      <c r="V25" s="44" t="s">
        <v>2170</v>
      </c>
      <c r="W25" s="12">
        <v>0</v>
      </c>
      <c r="X25" s="44" t="s">
        <v>2170</v>
      </c>
      <c r="Y25" s="12">
        <v>0</v>
      </c>
      <c r="Z25" s="44" t="s">
        <v>2170</v>
      </c>
      <c r="AA25" s="12">
        <v>0</v>
      </c>
      <c r="AB25" s="44" t="s">
        <v>2170</v>
      </c>
      <c r="AC25" s="12">
        <f>E25+G25+I25+K25+M25+O25+Q25+S25+U25+W25+Y25+AA25</f>
        <v>0</v>
      </c>
      <c r="AD25" s="44" t="s">
        <v>2170</v>
      </c>
      <c r="AE25" s="93">
        <v>0</v>
      </c>
      <c r="AF25" s="44" t="s">
        <v>2170</v>
      </c>
      <c r="AG25" s="12">
        <f>AE25-AC25</f>
        <v>0</v>
      </c>
      <c r="AH25" s="230"/>
    </row>
    <row r="26" spans="1:34" s="47" customFormat="1" ht="12.75">
      <c r="A26" s="176"/>
      <c r="B26" s="70" t="s">
        <v>2257</v>
      </c>
      <c r="C26" s="231" t="s">
        <v>2170</v>
      </c>
      <c r="D26" s="231"/>
      <c r="E26" s="29">
        <v>0</v>
      </c>
      <c r="F26" s="232" t="s">
        <v>2170</v>
      </c>
      <c r="G26" s="13">
        <v>0</v>
      </c>
      <c r="H26" s="232" t="s">
        <v>2170</v>
      </c>
      <c r="I26" s="13">
        <v>0</v>
      </c>
      <c r="J26" s="232" t="s">
        <v>2170</v>
      </c>
      <c r="K26" s="13">
        <v>0</v>
      </c>
      <c r="L26" s="232" t="s">
        <v>2170</v>
      </c>
      <c r="M26" s="13">
        <v>0</v>
      </c>
      <c r="N26" s="232" t="s">
        <v>2170</v>
      </c>
      <c r="O26" s="13">
        <v>0</v>
      </c>
      <c r="P26" s="232" t="s">
        <v>2170</v>
      </c>
      <c r="Q26" s="13">
        <v>0</v>
      </c>
      <c r="R26" s="232" t="s">
        <v>2170</v>
      </c>
      <c r="S26" s="13">
        <v>0</v>
      </c>
      <c r="T26" s="232" t="s">
        <v>2170</v>
      </c>
      <c r="U26" s="13">
        <v>0</v>
      </c>
      <c r="V26" s="232" t="s">
        <v>2170</v>
      </c>
      <c r="W26" s="13">
        <v>0</v>
      </c>
      <c r="X26" s="232" t="s">
        <v>2170</v>
      </c>
      <c r="Y26" s="13">
        <v>0</v>
      </c>
      <c r="Z26" s="232" t="s">
        <v>2170</v>
      </c>
      <c r="AA26" s="13">
        <v>0</v>
      </c>
      <c r="AB26" s="232" t="s">
        <v>2170</v>
      </c>
      <c r="AC26" s="13">
        <f>E26+G26+I26+K26+M26+O26+Q26+S26+U26+W26+Y26+AA26</f>
        <v>0</v>
      </c>
      <c r="AD26" s="232" t="s">
        <v>2170</v>
      </c>
      <c r="AE26" s="94">
        <v>0</v>
      </c>
      <c r="AF26" s="232" t="s">
        <v>2170</v>
      </c>
      <c r="AG26" s="13">
        <f>AE26-AC26</f>
        <v>0</v>
      </c>
      <c r="AH26" s="230"/>
    </row>
    <row r="27" spans="1:34" ht="12.75">
      <c r="A27" s="177"/>
      <c r="B27" s="69" t="s">
        <v>2180</v>
      </c>
      <c r="C27" s="67" t="s">
        <v>2170</v>
      </c>
      <c r="D27" s="67"/>
      <c r="E27" s="143">
        <f>SUM(E23:E26)</f>
        <v>0</v>
      </c>
      <c r="F27" s="45" t="s">
        <v>2170</v>
      </c>
      <c r="G27" s="14">
        <f>SUM(G23:G26)</f>
        <v>0</v>
      </c>
      <c r="H27" s="45" t="s">
        <v>2170</v>
      </c>
      <c r="I27" s="14">
        <f>SUM(I23:I26)</f>
        <v>0</v>
      </c>
      <c r="J27" s="45" t="s">
        <v>2170</v>
      </c>
      <c r="K27" s="14">
        <f>SUM(K23:K26)</f>
        <v>0</v>
      </c>
      <c r="L27" s="45" t="s">
        <v>2170</v>
      </c>
      <c r="M27" s="14">
        <f>SUM(M23:M26)</f>
        <v>0</v>
      </c>
      <c r="N27" s="45" t="s">
        <v>2170</v>
      </c>
      <c r="O27" s="14">
        <f>SUM(O23:O26)</f>
        <v>0</v>
      </c>
      <c r="P27" s="45" t="s">
        <v>2170</v>
      </c>
      <c r="Q27" s="14">
        <f>SUM(Q23:Q26)</f>
        <v>0</v>
      </c>
      <c r="R27" s="45" t="s">
        <v>2170</v>
      </c>
      <c r="S27" s="14">
        <f>SUM(S23:S26)</f>
        <v>0</v>
      </c>
      <c r="T27" s="45" t="s">
        <v>2170</v>
      </c>
      <c r="U27" s="14">
        <f>SUM(U23:U26)</f>
        <v>0</v>
      </c>
      <c r="V27" s="45" t="s">
        <v>2170</v>
      </c>
      <c r="W27" s="14">
        <f>SUM(W23:W26)</f>
        <v>0</v>
      </c>
      <c r="X27" s="45" t="s">
        <v>2170</v>
      </c>
      <c r="Y27" s="14">
        <f>SUM(Y23:Y26)</f>
        <v>0</v>
      </c>
      <c r="Z27" s="45" t="s">
        <v>2170</v>
      </c>
      <c r="AA27" s="14">
        <f>SUM(AA23:AA26)</f>
        <v>0</v>
      </c>
      <c r="AB27" s="45" t="s">
        <v>2170</v>
      </c>
      <c r="AC27" s="14">
        <f>E27+G27+I27+K27+M27+O27+Q27+S27+U27+W27+Y27+AA27</f>
        <v>0</v>
      </c>
      <c r="AD27" s="45" t="s">
        <v>2170</v>
      </c>
      <c r="AE27" s="95">
        <f>SUM(AE23:AE26)</f>
        <v>0</v>
      </c>
      <c r="AF27" s="45" t="s">
        <v>2170</v>
      </c>
      <c r="AG27" s="14">
        <f>AC27-AE27</f>
        <v>0</v>
      </c>
      <c r="AH27" s="185"/>
    </row>
    <row r="28" spans="1:34" ht="12.75">
      <c r="A28" s="177"/>
      <c r="B28" s="70"/>
      <c r="C28" s="71"/>
      <c r="E28" s="96"/>
      <c r="F28" s="40"/>
      <c r="G28" s="12"/>
      <c r="H28" s="40"/>
      <c r="I28" s="12"/>
      <c r="J28" s="40"/>
      <c r="K28" s="12"/>
      <c r="L28" s="40"/>
      <c r="M28" s="12"/>
      <c r="N28" s="40"/>
      <c r="O28" s="12"/>
      <c r="P28" s="40"/>
      <c r="Q28" s="12"/>
      <c r="R28" s="40"/>
      <c r="S28" s="12"/>
      <c r="T28" s="40"/>
      <c r="U28" s="12"/>
      <c r="V28" s="40"/>
      <c r="W28" s="12"/>
      <c r="X28" s="40"/>
      <c r="Y28" s="12"/>
      <c r="Z28" s="40"/>
      <c r="AA28" s="12"/>
      <c r="AB28" s="40"/>
      <c r="AC28" s="41"/>
      <c r="AD28" s="40"/>
      <c r="AE28" s="140"/>
      <c r="AF28" s="41"/>
      <c r="AG28" s="41"/>
      <c r="AH28" s="183"/>
    </row>
    <row r="29" spans="1:34" ht="12.75">
      <c r="A29" s="177"/>
      <c r="B29" s="69" t="s">
        <v>2173</v>
      </c>
      <c r="C29" s="71" t="s">
        <v>2170</v>
      </c>
      <c r="E29" s="142" t="e">
        <f>E20-E27</f>
        <v>#N/A</v>
      </c>
      <c r="F29" s="40" t="s">
        <v>2170</v>
      </c>
      <c r="G29" s="142" t="e">
        <f>G20-G27</f>
        <v>#N/A</v>
      </c>
      <c r="H29" s="40" t="s">
        <v>2170</v>
      </c>
      <c r="I29" s="142" t="e">
        <f>I20-I27</f>
        <v>#N/A</v>
      </c>
      <c r="J29" s="40" t="s">
        <v>2170</v>
      </c>
      <c r="K29" s="142" t="e">
        <f>K20-K27</f>
        <v>#N/A</v>
      </c>
      <c r="L29" s="40" t="s">
        <v>2170</v>
      </c>
      <c r="M29" s="142" t="e">
        <f>M20-M27</f>
        <v>#N/A</v>
      </c>
      <c r="N29" s="40" t="s">
        <v>2170</v>
      </c>
      <c r="O29" s="142" t="e">
        <f>O20-O27</f>
        <v>#N/A</v>
      </c>
      <c r="P29" s="40" t="s">
        <v>2170</v>
      </c>
      <c r="Q29" s="142" t="e">
        <f>Q20-Q27</f>
        <v>#N/A</v>
      </c>
      <c r="R29" s="229" t="s">
        <v>2170</v>
      </c>
      <c r="S29" s="142" t="e">
        <f>S20-S27</f>
        <v>#N/A</v>
      </c>
      <c r="T29" s="229" t="s">
        <v>2170</v>
      </c>
      <c r="U29" s="142" t="e">
        <f>U20-U27</f>
        <v>#N/A</v>
      </c>
      <c r="V29" s="229" t="s">
        <v>2170</v>
      </c>
      <c r="W29" s="142" t="e">
        <f>W20-W27</f>
        <v>#N/A</v>
      </c>
      <c r="X29" s="229" t="s">
        <v>2170</v>
      </c>
      <c r="Y29" s="142" t="e">
        <f>Y20-Y27</f>
        <v>#N/A</v>
      </c>
      <c r="Z29" s="229" t="s">
        <v>2170</v>
      </c>
      <c r="AA29" s="142" t="e">
        <f>AA20-AA27</f>
        <v>#N/A</v>
      </c>
      <c r="AB29" s="40" t="s">
        <v>2170</v>
      </c>
      <c r="AC29" s="43" t="e">
        <f>E29+G29+I29+K29+M29+O29+Q29+S29+U29+W29+Y29+AA29</f>
        <v>#N/A</v>
      </c>
      <c r="AD29" s="40"/>
      <c r="AE29" s="98"/>
      <c r="AF29" s="144"/>
      <c r="AG29" s="98"/>
      <c r="AH29" s="186"/>
    </row>
    <row r="30" spans="1:34" ht="12.75">
      <c r="A30" s="177"/>
      <c r="C30" s="71"/>
      <c r="E30" s="96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0"/>
      <c r="AC30" s="41"/>
      <c r="AD30" s="40"/>
      <c r="AE30" s="100"/>
      <c r="AF30" s="100"/>
      <c r="AG30" s="100"/>
      <c r="AH30" s="184"/>
    </row>
    <row r="31" spans="1:34" ht="13.5" thickBot="1">
      <c r="A31" s="177"/>
      <c r="B31" s="66" t="s">
        <v>1493</v>
      </c>
      <c r="C31" s="67" t="s">
        <v>2170</v>
      </c>
      <c r="D31" s="67"/>
      <c r="E31" s="145" t="e">
        <f>+E8+E29</f>
        <v>#N/A</v>
      </c>
      <c r="F31" s="45" t="s">
        <v>2170</v>
      </c>
      <c r="G31" s="132" t="e">
        <f>+G8+G29</f>
        <v>#N/A</v>
      </c>
      <c r="H31" s="45" t="s">
        <v>2170</v>
      </c>
      <c r="I31" s="132" t="e">
        <f>+I8+I29</f>
        <v>#N/A</v>
      </c>
      <c r="J31" s="45" t="s">
        <v>2170</v>
      </c>
      <c r="K31" s="132" t="e">
        <f>+K8+K29</f>
        <v>#N/A</v>
      </c>
      <c r="L31" s="45" t="s">
        <v>2170</v>
      </c>
      <c r="M31" s="132" t="e">
        <f>+M8+M29</f>
        <v>#N/A</v>
      </c>
      <c r="N31" s="45" t="s">
        <v>2170</v>
      </c>
      <c r="O31" s="132" t="e">
        <f>+O8+O29</f>
        <v>#N/A</v>
      </c>
      <c r="P31" s="45" t="s">
        <v>2170</v>
      </c>
      <c r="Q31" s="132" t="e">
        <f>+Q8+Q29</f>
        <v>#N/A</v>
      </c>
      <c r="R31" s="45" t="s">
        <v>2170</v>
      </c>
      <c r="S31" s="132" t="e">
        <f>+S8+S29</f>
        <v>#N/A</v>
      </c>
      <c r="T31" s="45" t="s">
        <v>2170</v>
      </c>
      <c r="U31" s="132" t="e">
        <f>+U8+U29</f>
        <v>#N/A</v>
      </c>
      <c r="V31" s="45" t="s">
        <v>2170</v>
      </c>
      <c r="W31" s="132" t="e">
        <f>+W8+W29</f>
        <v>#N/A</v>
      </c>
      <c r="X31" s="45" t="s">
        <v>2170</v>
      </c>
      <c r="Y31" s="132" t="e">
        <f>+Y8+Y29</f>
        <v>#N/A</v>
      </c>
      <c r="Z31" s="45" t="s">
        <v>2170</v>
      </c>
      <c r="AA31" s="132" t="e">
        <f>+AA8+AA29</f>
        <v>#N/A</v>
      </c>
      <c r="AB31" s="45" t="s">
        <v>2170</v>
      </c>
      <c r="AC31" s="132" t="e">
        <f>AA31</f>
        <v>#N/A</v>
      </c>
      <c r="AD31" s="45"/>
      <c r="AE31" s="97"/>
      <c r="AF31" s="97"/>
      <c r="AG31" s="98"/>
      <c r="AH31" s="186"/>
    </row>
    <row r="32" spans="1:34" ht="13.5" thickTop="1">
      <c r="A32" s="47"/>
      <c r="B32" s="288"/>
      <c r="C32" s="289"/>
      <c r="D32" s="289"/>
      <c r="E32" s="25"/>
      <c r="F32" s="11"/>
      <c r="G32" s="25"/>
      <c r="H32" s="11"/>
      <c r="I32" s="25"/>
      <c r="J32" s="11"/>
      <c r="K32" s="25"/>
      <c r="L32" s="11"/>
      <c r="M32" s="25"/>
      <c r="N32" s="11"/>
      <c r="O32" s="25"/>
      <c r="P32" s="11"/>
      <c r="Q32" s="25"/>
      <c r="R32" s="45"/>
      <c r="S32" s="74"/>
      <c r="T32" s="45"/>
      <c r="U32" s="74"/>
      <c r="V32" s="45"/>
      <c r="W32" s="74"/>
      <c r="X32" s="45"/>
      <c r="Y32" s="74"/>
      <c r="Z32" s="45"/>
      <c r="AA32" s="74"/>
      <c r="AB32" s="45"/>
      <c r="AC32" s="74"/>
      <c r="AD32" s="45"/>
      <c r="AE32" s="73"/>
      <c r="AF32" s="73"/>
      <c r="AG32" s="75"/>
      <c r="AH32" s="75"/>
    </row>
    <row r="33" spans="2:34" s="26" customFormat="1" ht="12.75">
      <c r="B33" s="54"/>
      <c r="C33" s="274"/>
      <c r="D33" s="274"/>
      <c r="E33" s="25"/>
      <c r="F33" s="31"/>
      <c r="G33" s="25"/>
      <c r="H33" s="31"/>
      <c r="I33" s="25"/>
      <c r="J33" s="31"/>
      <c r="K33" s="25"/>
      <c r="L33" s="31"/>
      <c r="M33" s="25"/>
      <c r="N33" s="31"/>
      <c r="O33" s="25"/>
      <c r="P33" s="31"/>
      <c r="Q33" s="25"/>
      <c r="R33" s="31"/>
      <c r="S33" s="25"/>
      <c r="T33" s="31"/>
      <c r="U33" s="25"/>
      <c r="V33" s="31"/>
      <c r="W33" s="25"/>
      <c r="X33" s="31"/>
      <c r="Y33" s="25"/>
      <c r="Z33" s="31"/>
      <c r="AA33" s="25"/>
      <c r="AB33" s="31"/>
      <c r="AC33" s="25"/>
      <c r="AD33" s="31"/>
      <c r="AE33" s="31"/>
      <c r="AF33" s="31"/>
      <c r="AG33" s="275"/>
      <c r="AH33" s="275"/>
    </row>
    <row r="34" spans="2:34" s="26" customFormat="1" ht="12.75">
      <c r="B34" s="27"/>
      <c r="C34" s="276"/>
      <c r="D34" s="276"/>
      <c r="E34" s="24"/>
      <c r="F34" s="30"/>
      <c r="G34" s="24"/>
      <c r="H34" s="30"/>
      <c r="I34" s="24"/>
      <c r="J34" s="30"/>
      <c r="K34" s="24"/>
      <c r="L34" s="30"/>
      <c r="M34" s="24"/>
      <c r="N34" s="30"/>
      <c r="O34" s="24"/>
      <c r="P34" s="30"/>
      <c r="Q34" s="24"/>
      <c r="R34" s="30"/>
      <c r="S34" s="24"/>
      <c r="T34" s="30"/>
      <c r="U34" s="24"/>
      <c r="V34" s="30"/>
      <c r="W34" s="24"/>
      <c r="X34" s="30"/>
      <c r="Y34" s="24"/>
      <c r="Z34" s="30"/>
      <c r="AA34" s="24"/>
      <c r="AB34" s="30"/>
      <c r="AC34" s="24"/>
      <c r="AD34" s="30"/>
      <c r="AE34" s="24"/>
      <c r="AF34" s="30"/>
      <c r="AG34" s="24"/>
      <c r="AH34" s="24"/>
    </row>
    <row r="35" spans="2:34" s="26" customFormat="1" ht="12.75">
      <c r="B35" s="27"/>
      <c r="C35" s="276"/>
      <c r="D35" s="276"/>
      <c r="E35" s="24"/>
      <c r="F35" s="30"/>
      <c r="G35" s="24"/>
      <c r="H35" s="30"/>
      <c r="I35" s="24"/>
      <c r="J35" s="30"/>
      <c r="K35" s="24"/>
      <c r="L35" s="30"/>
      <c r="M35" s="24"/>
      <c r="N35" s="30"/>
      <c r="O35" s="24"/>
      <c r="P35" s="30"/>
      <c r="Q35" s="24"/>
      <c r="R35" s="30"/>
      <c r="S35" s="24"/>
      <c r="T35" s="30"/>
      <c r="U35" s="24"/>
      <c r="V35" s="30"/>
      <c r="W35" s="24"/>
      <c r="X35" s="30"/>
      <c r="Y35" s="24"/>
      <c r="Z35" s="30"/>
      <c r="AA35" s="24"/>
      <c r="AB35" s="30"/>
      <c r="AC35" s="24"/>
      <c r="AD35" s="30"/>
      <c r="AE35" s="24"/>
      <c r="AF35" s="30"/>
      <c r="AG35" s="24"/>
      <c r="AH35" s="24"/>
    </row>
    <row r="36" spans="2:34" s="26" customFormat="1" ht="12.75">
      <c r="B36" s="27"/>
      <c r="C36" s="276"/>
      <c r="D36" s="276"/>
      <c r="E36" s="24"/>
      <c r="F36" s="30"/>
      <c r="G36" s="24"/>
      <c r="H36" s="30"/>
      <c r="I36" s="24"/>
      <c r="J36" s="30"/>
      <c r="K36" s="24"/>
      <c r="L36" s="30"/>
      <c r="M36" s="24"/>
      <c r="N36" s="30"/>
      <c r="O36" s="24"/>
      <c r="P36" s="30"/>
      <c r="Q36" s="24"/>
      <c r="R36" s="30"/>
      <c r="S36" s="24"/>
      <c r="T36" s="30"/>
      <c r="U36" s="24"/>
      <c r="V36" s="30"/>
      <c r="W36" s="24"/>
      <c r="X36" s="30"/>
      <c r="Y36" s="24"/>
      <c r="Z36" s="30"/>
      <c r="AA36" s="24"/>
      <c r="AB36" s="30"/>
      <c r="AC36" s="24"/>
      <c r="AD36" s="30"/>
      <c r="AE36" s="24"/>
      <c r="AF36" s="30"/>
      <c r="AG36" s="24"/>
      <c r="AH36" s="24"/>
    </row>
    <row r="37" spans="2:34" s="26" customFormat="1" ht="12.75">
      <c r="B37" s="27"/>
      <c r="C37" s="276"/>
      <c r="D37" s="276"/>
      <c r="E37" s="24"/>
      <c r="F37" s="30"/>
      <c r="G37" s="24"/>
      <c r="H37" s="30"/>
      <c r="I37" s="24"/>
      <c r="J37" s="30"/>
      <c r="K37" s="24"/>
      <c r="L37" s="30"/>
      <c r="M37" s="24"/>
      <c r="N37" s="30"/>
      <c r="O37" s="24"/>
      <c r="P37" s="30"/>
      <c r="Q37" s="24"/>
      <c r="R37" s="30"/>
      <c r="S37" s="24"/>
      <c r="T37" s="30"/>
      <c r="U37" s="24"/>
      <c r="V37" s="30"/>
      <c r="W37" s="24"/>
      <c r="X37" s="30"/>
      <c r="Y37" s="24"/>
      <c r="Z37" s="30"/>
      <c r="AA37" s="24"/>
      <c r="AB37" s="30"/>
      <c r="AC37" s="24"/>
      <c r="AD37" s="30"/>
      <c r="AE37" s="24"/>
      <c r="AF37" s="30"/>
      <c r="AG37" s="24"/>
      <c r="AH37" s="24"/>
    </row>
    <row r="38" spans="3:34" s="26" customFormat="1" ht="12.75">
      <c r="C38" s="276"/>
      <c r="D38" s="276"/>
      <c r="E38" s="24"/>
      <c r="F38" s="30"/>
      <c r="G38" s="24"/>
      <c r="H38" s="30"/>
      <c r="I38" s="24"/>
      <c r="J38" s="30"/>
      <c r="K38" s="24"/>
      <c r="L38" s="30"/>
      <c r="M38" s="24"/>
      <c r="N38" s="30"/>
      <c r="O38" s="24"/>
      <c r="P38" s="30"/>
      <c r="Q38" s="24"/>
      <c r="R38" s="30"/>
      <c r="S38" s="24"/>
      <c r="T38" s="30"/>
      <c r="U38" s="24"/>
      <c r="V38" s="30"/>
      <c r="W38" s="24"/>
      <c r="X38" s="30"/>
      <c r="Y38" s="24"/>
      <c r="Z38" s="30"/>
      <c r="AA38" s="24"/>
      <c r="AB38" s="30"/>
      <c r="AC38" s="24"/>
      <c r="AD38" s="30"/>
      <c r="AE38" s="24"/>
      <c r="AF38" s="24"/>
      <c r="AG38" s="24"/>
      <c r="AH38" s="24"/>
    </row>
    <row r="39" spans="2:34" s="26" customFormat="1" ht="12.75">
      <c r="B39" s="55"/>
      <c r="C39" s="276"/>
      <c r="D39" s="276"/>
      <c r="E39" s="24"/>
      <c r="F39" s="30"/>
      <c r="G39" s="24"/>
      <c r="H39" s="30"/>
      <c r="I39" s="24"/>
      <c r="J39" s="30"/>
      <c r="K39" s="24"/>
      <c r="L39" s="30"/>
      <c r="M39" s="24"/>
      <c r="N39" s="30"/>
      <c r="O39" s="24"/>
      <c r="P39" s="30"/>
      <c r="Q39" s="24"/>
      <c r="R39" s="30"/>
      <c r="S39" s="24"/>
      <c r="T39" s="30"/>
      <c r="U39" s="24"/>
      <c r="V39" s="30"/>
      <c r="W39" s="24"/>
      <c r="X39" s="30"/>
      <c r="Y39" s="24"/>
      <c r="Z39" s="30"/>
      <c r="AA39" s="24"/>
      <c r="AB39" s="30"/>
      <c r="AC39" s="24"/>
      <c r="AD39" s="30"/>
      <c r="AE39" s="24"/>
      <c r="AF39" s="24"/>
      <c r="AG39" s="24"/>
      <c r="AH39" s="24"/>
    </row>
    <row r="40" spans="2:34" s="26" customFormat="1" ht="12.75">
      <c r="B40" s="53"/>
      <c r="C40" s="276"/>
      <c r="D40" s="276"/>
      <c r="E40" s="24"/>
      <c r="F40" s="30"/>
      <c r="G40" s="24"/>
      <c r="H40" s="30"/>
      <c r="I40" s="24"/>
      <c r="J40" s="30"/>
      <c r="K40" s="24"/>
      <c r="L40" s="30"/>
      <c r="M40" s="24"/>
      <c r="N40" s="30"/>
      <c r="O40" s="24"/>
      <c r="P40" s="30"/>
      <c r="Q40" s="24"/>
      <c r="R40" s="30"/>
      <c r="S40" s="24"/>
      <c r="T40" s="30"/>
      <c r="U40" s="24"/>
      <c r="V40" s="30"/>
      <c r="W40" s="24"/>
      <c r="X40" s="30"/>
      <c r="Y40" s="24"/>
      <c r="Z40" s="30"/>
      <c r="AA40" s="24"/>
      <c r="AB40" s="30"/>
      <c r="AC40" s="24"/>
      <c r="AD40" s="30"/>
      <c r="AE40" s="24"/>
      <c r="AF40" s="30"/>
      <c r="AG40" s="24"/>
      <c r="AH40" s="24"/>
    </row>
    <row r="41" spans="2:34" s="26" customFormat="1" ht="12.75">
      <c r="B41" s="27"/>
      <c r="C41" s="276"/>
      <c r="D41" s="276"/>
      <c r="E41" s="24"/>
      <c r="F41" s="30"/>
      <c r="G41" s="24"/>
      <c r="H41" s="30"/>
      <c r="I41" s="24"/>
      <c r="J41" s="30"/>
      <c r="K41" s="24"/>
      <c r="L41" s="30"/>
      <c r="M41" s="24"/>
      <c r="N41" s="30"/>
      <c r="O41" s="24"/>
      <c r="P41" s="30"/>
      <c r="Q41" s="24"/>
      <c r="R41" s="30"/>
      <c r="S41" s="24"/>
      <c r="T41" s="30"/>
      <c r="U41" s="24"/>
      <c r="V41" s="30"/>
      <c r="W41" s="24"/>
      <c r="X41" s="30"/>
      <c r="Y41" s="24"/>
      <c r="Z41" s="30"/>
      <c r="AA41" s="24"/>
      <c r="AB41" s="30"/>
      <c r="AC41" s="24"/>
      <c r="AD41" s="30"/>
      <c r="AE41" s="24"/>
      <c r="AF41" s="30"/>
      <c r="AG41" s="24"/>
      <c r="AH41" s="24"/>
    </row>
    <row r="42" spans="2:34" s="26" customFormat="1" ht="12.75">
      <c r="B42" s="27"/>
      <c r="C42" s="276"/>
      <c r="D42" s="276"/>
      <c r="E42" s="24"/>
      <c r="F42" s="30"/>
      <c r="G42" s="24"/>
      <c r="H42" s="30"/>
      <c r="I42" s="24"/>
      <c r="J42" s="30"/>
      <c r="K42" s="24"/>
      <c r="L42" s="30"/>
      <c r="M42" s="24"/>
      <c r="N42" s="30"/>
      <c r="O42" s="24"/>
      <c r="P42" s="30"/>
      <c r="Q42" s="24"/>
      <c r="R42" s="30"/>
      <c r="S42" s="24"/>
      <c r="T42" s="30"/>
      <c r="U42" s="24"/>
      <c r="V42" s="30"/>
      <c r="W42" s="24"/>
      <c r="X42" s="30"/>
      <c r="Y42" s="24"/>
      <c r="Z42" s="30"/>
      <c r="AA42" s="24"/>
      <c r="AB42" s="30"/>
      <c r="AC42" s="24"/>
      <c r="AD42" s="30"/>
      <c r="AE42" s="24"/>
      <c r="AF42" s="30"/>
      <c r="AG42" s="24"/>
      <c r="AH42" s="24"/>
    </row>
    <row r="43" spans="2:34" s="26" customFormat="1" ht="12.75">
      <c r="B43" s="27"/>
      <c r="C43" s="274"/>
      <c r="D43" s="274"/>
      <c r="E43" s="25"/>
      <c r="F43" s="31"/>
      <c r="G43" s="25"/>
      <c r="H43" s="31"/>
      <c r="I43" s="25"/>
      <c r="J43" s="31"/>
      <c r="K43" s="25"/>
      <c r="L43" s="31"/>
      <c r="M43" s="25"/>
      <c r="N43" s="31"/>
      <c r="O43" s="25"/>
      <c r="P43" s="31"/>
      <c r="Q43" s="25"/>
      <c r="R43" s="31"/>
      <c r="S43" s="25"/>
      <c r="T43" s="31"/>
      <c r="U43" s="25"/>
      <c r="V43" s="31"/>
      <c r="W43" s="25"/>
      <c r="X43" s="31"/>
      <c r="Y43" s="25"/>
      <c r="Z43" s="31"/>
      <c r="AA43" s="25"/>
      <c r="AB43" s="31"/>
      <c r="AC43" s="25"/>
      <c r="AD43" s="31"/>
      <c r="AE43" s="25"/>
      <c r="AF43" s="31"/>
      <c r="AG43" s="25"/>
      <c r="AH43" s="25"/>
    </row>
    <row r="44" spans="3:34" s="26" customFormat="1" ht="12.75">
      <c r="C44" s="276"/>
      <c r="D44" s="276"/>
      <c r="E44" s="24"/>
      <c r="F44" s="30"/>
      <c r="G44" s="24"/>
      <c r="H44" s="30"/>
      <c r="I44" s="24"/>
      <c r="J44" s="30"/>
      <c r="K44" s="24"/>
      <c r="L44" s="30"/>
      <c r="M44" s="24"/>
      <c r="N44" s="30"/>
      <c r="O44" s="24"/>
      <c r="P44" s="30"/>
      <c r="Q44" s="24"/>
      <c r="R44" s="30"/>
      <c r="S44" s="24"/>
      <c r="T44" s="30"/>
      <c r="U44" s="24"/>
      <c r="V44" s="30"/>
      <c r="W44" s="24"/>
      <c r="X44" s="30"/>
      <c r="Y44" s="24"/>
      <c r="Z44" s="30"/>
      <c r="AA44" s="24"/>
      <c r="AB44" s="30"/>
      <c r="AC44" s="24"/>
      <c r="AD44" s="30"/>
      <c r="AE44" s="24"/>
      <c r="AF44" s="24"/>
      <c r="AG44" s="24"/>
      <c r="AH44" s="24"/>
    </row>
    <row r="45" spans="2:34" s="26" customFormat="1" ht="15.75">
      <c r="B45" s="56"/>
      <c r="C45" s="274"/>
      <c r="D45" s="274"/>
      <c r="E45" s="25"/>
      <c r="F45" s="31"/>
      <c r="G45" s="25"/>
      <c r="H45" s="31"/>
      <c r="I45" s="25"/>
      <c r="J45" s="31"/>
      <c r="K45" s="25"/>
      <c r="L45" s="31"/>
      <c r="M45" s="25"/>
      <c r="N45" s="31"/>
      <c r="O45" s="25"/>
      <c r="P45" s="31"/>
      <c r="Q45" s="25"/>
      <c r="R45" s="31"/>
      <c r="S45" s="25"/>
      <c r="T45" s="31"/>
      <c r="U45" s="25"/>
      <c r="V45" s="31"/>
      <c r="W45" s="25"/>
      <c r="X45" s="31"/>
      <c r="Y45" s="25"/>
      <c r="Z45" s="31"/>
      <c r="AA45" s="25"/>
      <c r="AB45" s="31"/>
      <c r="AC45" s="25"/>
      <c r="AD45" s="31"/>
      <c r="AE45" s="25"/>
      <c r="AF45" s="31"/>
      <c r="AG45" s="25"/>
      <c r="AH45" s="25"/>
    </row>
    <row r="46" spans="3:34" s="26" customFormat="1" ht="12.75">
      <c r="C46" s="276"/>
      <c r="D46" s="276"/>
      <c r="E46" s="24"/>
      <c r="F46" s="30"/>
      <c r="G46" s="24"/>
      <c r="H46" s="30"/>
      <c r="I46" s="24"/>
      <c r="J46" s="30"/>
      <c r="K46" s="24"/>
      <c r="L46" s="30"/>
      <c r="M46" s="24"/>
      <c r="N46" s="30"/>
      <c r="O46" s="24"/>
      <c r="P46" s="30"/>
      <c r="Q46" s="24"/>
      <c r="R46" s="30"/>
      <c r="S46" s="24"/>
      <c r="T46" s="30"/>
      <c r="U46" s="24"/>
      <c r="V46" s="30"/>
      <c r="W46" s="24"/>
      <c r="X46" s="30"/>
      <c r="Y46" s="24"/>
      <c r="Z46" s="30"/>
      <c r="AA46" s="24"/>
      <c r="AB46" s="30"/>
      <c r="AC46" s="24"/>
      <c r="AD46" s="30"/>
      <c r="AE46" s="24"/>
      <c r="AF46" s="24"/>
      <c r="AG46" s="24"/>
      <c r="AH46" s="24"/>
    </row>
    <row r="47" spans="1:34" s="26" customFormat="1" ht="12.75">
      <c r="A47" s="57"/>
      <c r="B47" s="57"/>
      <c r="C47" s="277"/>
      <c r="D47" s="277"/>
      <c r="E47" s="278"/>
      <c r="F47" s="58"/>
      <c r="G47" s="278"/>
      <c r="H47" s="58"/>
      <c r="I47" s="278"/>
      <c r="J47" s="58"/>
      <c r="K47" s="278"/>
      <c r="L47" s="58"/>
      <c r="M47" s="278"/>
      <c r="N47" s="58"/>
      <c r="O47" s="278"/>
      <c r="P47" s="58"/>
      <c r="Q47" s="278"/>
      <c r="R47" s="58"/>
      <c r="S47" s="278"/>
      <c r="T47" s="58"/>
      <c r="U47" s="278"/>
      <c r="V47" s="58"/>
      <c r="W47" s="278"/>
      <c r="X47" s="58"/>
      <c r="Y47" s="278"/>
      <c r="Z47" s="58"/>
      <c r="AA47" s="278"/>
      <c r="AB47" s="58"/>
      <c r="AC47" s="278"/>
      <c r="AD47" s="58"/>
      <c r="AE47" s="278"/>
      <c r="AF47" s="278"/>
      <c r="AG47" s="278"/>
      <c r="AH47" s="278"/>
    </row>
    <row r="48" spans="1:34" s="26" customFormat="1" ht="12.75">
      <c r="A48" s="57"/>
      <c r="B48" s="57"/>
      <c r="C48" s="277"/>
      <c r="D48" s="277"/>
      <c r="E48" s="278"/>
      <c r="F48" s="58"/>
      <c r="G48" s="278"/>
      <c r="H48" s="58"/>
      <c r="I48" s="278"/>
      <c r="J48" s="58"/>
      <c r="K48" s="278"/>
      <c r="L48" s="58"/>
      <c r="M48" s="278"/>
      <c r="N48" s="58"/>
      <c r="O48" s="278"/>
      <c r="P48" s="58"/>
      <c r="Q48" s="278"/>
      <c r="R48" s="58"/>
      <c r="S48" s="278"/>
      <c r="T48" s="58"/>
      <c r="U48" s="278"/>
      <c r="V48" s="58"/>
      <c r="W48" s="278"/>
      <c r="X48" s="58"/>
      <c r="Y48" s="278"/>
      <c r="Z48" s="58"/>
      <c r="AA48" s="278"/>
      <c r="AB48" s="58"/>
      <c r="AC48" s="278"/>
      <c r="AD48" s="58"/>
      <c r="AE48" s="278"/>
      <c r="AF48" s="278"/>
      <c r="AG48" s="278"/>
      <c r="AH48" s="278"/>
    </row>
    <row r="49" spans="1:34" s="110" customFormat="1" ht="12.75">
      <c r="A49" s="26"/>
      <c r="B49" s="26"/>
      <c r="C49" s="276"/>
      <c r="D49" s="276"/>
      <c r="E49" s="24"/>
      <c r="F49" s="30"/>
      <c r="G49" s="24"/>
      <c r="H49" s="30"/>
      <c r="I49" s="24"/>
      <c r="J49" s="30"/>
      <c r="K49" s="24"/>
      <c r="L49" s="30"/>
      <c r="M49" s="24"/>
      <c r="N49" s="30"/>
      <c r="O49" s="24"/>
      <c r="P49" s="30"/>
      <c r="Q49" s="24"/>
      <c r="R49" s="30"/>
      <c r="S49" s="24"/>
      <c r="T49" s="30"/>
      <c r="U49" s="24"/>
      <c r="V49" s="30"/>
      <c r="W49" s="24"/>
      <c r="X49" s="30"/>
      <c r="Y49" s="24"/>
      <c r="Z49" s="30"/>
      <c r="AA49" s="24"/>
      <c r="AB49" s="30"/>
      <c r="AC49" s="24"/>
      <c r="AD49" s="30"/>
      <c r="AE49" s="24"/>
      <c r="AF49" s="24"/>
      <c r="AG49" s="24"/>
      <c r="AH49" s="108"/>
    </row>
    <row r="50" spans="1:34" s="110" customFormat="1" ht="15.75" customHeight="1">
      <c r="A50" s="26"/>
      <c r="B50" s="60"/>
      <c r="C50" s="276"/>
      <c r="D50" s="276"/>
      <c r="E50" s="24"/>
      <c r="F50" s="30"/>
      <c r="G50" s="24"/>
      <c r="H50" s="30"/>
      <c r="I50" s="24"/>
      <c r="J50" s="30"/>
      <c r="K50" s="24"/>
      <c r="L50" s="30"/>
      <c r="M50" s="24"/>
      <c r="N50" s="30"/>
      <c r="O50" s="24"/>
      <c r="P50" s="30"/>
      <c r="Q50" s="24"/>
      <c r="R50" s="30"/>
      <c r="S50" s="24"/>
      <c r="T50" s="30"/>
      <c r="U50" s="24"/>
      <c r="V50" s="30"/>
      <c r="W50" s="24"/>
      <c r="X50" s="30"/>
      <c r="Y50" s="24"/>
      <c r="Z50" s="30"/>
      <c r="AA50" s="24"/>
      <c r="AB50" s="30"/>
      <c r="AC50" s="24"/>
      <c r="AD50" s="30"/>
      <c r="AE50" s="24"/>
      <c r="AF50" s="24"/>
      <c r="AG50" s="24"/>
      <c r="AH50" s="108"/>
    </row>
    <row r="51" spans="1:34" s="110" customFormat="1" ht="12.75">
      <c r="A51" s="26"/>
      <c r="B51" s="26"/>
      <c r="C51" s="276"/>
      <c r="D51" s="276"/>
      <c r="E51" s="24"/>
      <c r="F51" s="30"/>
      <c r="G51" s="24"/>
      <c r="H51" s="30"/>
      <c r="I51" s="24"/>
      <c r="J51" s="30"/>
      <c r="K51" s="24"/>
      <c r="L51" s="30"/>
      <c r="M51" s="24"/>
      <c r="N51" s="30"/>
      <c r="O51" s="24"/>
      <c r="P51" s="30"/>
      <c r="Q51" s="24"/>
      <c r="R51" s="30"/>
      <c r="S51" s="24"/>
      <c r="T51" s="30"/>
      <c r="U51" s="24"/>
      <c r="V51" s="30"/>
      <c r="W51" s="24"/>
      <c r="X51" s="30"/>
      <c r="Y51" s="24"/>
      <c r="Z51" s="30"/>
      <c r="AA51" s="24"/>
      <c r="AB51" s="30"/>
      <c r="AC51" s="24"/>
      <c r="AD51" s="30"/>
      <c r="AE51" s="24"/>
      <c r="AF51" s="24"/>
      <c r="AG51" s="24"/>
      <c r="AH51" s="108"/>
    </row>
    <row r="52" spans="1:34" s="110" customFormat="1" ht="12.75">
      <c r="A52" s="26"/>
      <c r="B52" s="53"/>
      <c r="C52" s="274"/>
      <c r="D52" s="274"/>
      <c r="E52" s="25"/>
      <c r="F52" s="31"/>
      <c r="G52" s="25"/>
      <c r="H52" s="31"/>
      <c r="I52" s="25"/>
      <c r="J52" s="31"/>
      <c r="K52" s="25"/>
      <c r="L52" s="31"/>
      <c r="M52" s="25"/>
      <c r="N52" s="31"/>
      <c r="O52" s="25"/>
      <c r="P52" s="31"/>
      <c r="Q52" s="25"/>
      <c r="R52" s="31"/>
      <c r="S52" s="25"/>
      <c r="T52" s="31"/>
      <c r="U52" s="25"/>
      <c r="V52" s="31"/>
      <c r="W52" s="25"/>
      <c r="X52" s="31"/>
      <c r="Y52" s="25"/>
      <c r="Z52" s="31"/>
      <c r="AA52" s="25"/>
      <c r="AB52" s="31"/>
      <c r="AC52" s="275"/>
      <c r="AD52" s="31"/>
      <c r="AE52" s="25"/>
      <c r="AF52" s="31"/>
      <c r="AG52" s="275"/>
      <c r="AH52" s="75"/>
    </row>
    <row r="53" spans="2:34" s="110" customFormat="1" ht="12.75">
      <c r="B53" s="53"/>
      <c r="C53" s="274"/>
      <c r="D53" s="274"/>
      <c r="E53" s="25"/>
      <c r="F53" s="31"/>
      <c r="G53" s="25"/>
      <c r="H53" s="31"/>
      <c r="I53" s="25"/>
      <c r="J53" s="31"/>
      <c r="K53" s="25"/>
      <c r="L53" s="31"/>
      <c r="M53" s="25"/>
      <c r="N53" s="31"/>
      <c r="O53" s="25"/>
      <c r="P53" s="31"/>
      <c r="Q53" s="25"/>
      <c r="R53" s="31"/>
      <c r="S53" s="25"/>
      <c r="T53" s="31"/>
      <c r="U53" s="25"/>
      <c r="V53" s="31"/>
      <c r="W53" s="25"/>
      <c r="X53" s="31"/>
      <c r="Y53" s="25"/>
      <c r="Z53" s="31"/>
      <c r="AA53" s="25"/>
      <c r="AB53" s="31"/>
      <c r="AC53" s="25"/>
      <c r="AD53" s="31"/>
      <c r="AE53" s="25"/>
      <c r="AF53" s="31"/>
      <c r="AG53" s="25"/>
      <c r="AH53" s="74"/>
    </row>
    <row r="54" spans="2:34" s="110" customFormat="1" ht="12.75">
      <c r="B54" s="286"/>
      <c r="C54" s="276"/>
      <c r="D54" s="276"/>
      <c r="E54" s="24"/>
      <c r="F54" s="30"/>
      <c r="G54" s="24"/>
      <c r="H54" s="30"/>
      <c r="I54" s="24"/>
      <c r="J54" s="30"/>
      <c r="K54" s="24"/>
      <c r="L54" s="30"/>
      <c r="M54" s="24"/>
      <c r="N54" s="30"/>
      <c r="O54" s="24"/>
      <c r="P54" s="30"/>
      <c r="Q54" s="24"/>
      <c r="R54" s="30"/>
      <c r="S54" s="24"/>
      <c r="T54" s="30"/>
      <c r="U54" s="24"/>
      <c r="V54" s="30"/>
      <c r="W54" s="24"/>
      <c r="X54" s="30"/>
      <c r="Y54" s="24"/>
      <c r="Z54" s="30"/>
      <c r="AA54" s="24"/>
      <c r="AB54" s="30"/>
      <c r="AC54" s="24"/>
      <c r="AD54" s="30"/>
      <c r="AE54" s="24"/>
      <c r="AF54" s="30"/>
      <c r="AG54" s="24"/>
      <c r="AH54" s="108"/>
    </row>
    <row r="55" spans="2:34" s="110" customFormat="1" ht="12.75">
      <c r="B55" s="27"/>
      <c r="C55" s="276"/>
      <c r="D55" s="276"/>
      <c r="E55" s="24"/>
      <c r="F55" s="30"/>
      <c r="G55" s="24"/>
      <c r="H55" s="30"/>
      <c r="I55" s="24"/>
      <c r="J55" s="30"/>
      <c r="K55" s="24"/>
      <c r="L55" s="30"/>
      <c r="M55" s="24"/>
      <c r="N55" s="30"/>
      <c r="O55" s="24"/>
      <c r="P55" s="30"/>
      <c r="Q55" s="24"/>
      <c r="R55" s="30"/>
      <c r="S55" s="24"/>
      <c r="T55" s="30"/>
      <c r="U55" s="24"/>
      <c r="V55" s="30"/>
      <c r="W55" s="24"/>
      <c r="X55" s="30"/>
      <c r="Y55" s="24"/>
      <c r="Z55" s="30"/>
      <c r="AA55" s="24"/>
      <c r="AB55" s="30"/>
      <c r="AC55" s="24"/>
      <c r="AD55" s="30"/>
      <c r="AE55" s="24"/>
      <c r="AF55" s="30"/>
      <c r="AG55" s="24"/>
      <c r="AH55" s="108"/>
    </row>
    <row r="56" spans="2:34" s="110" customFormat="1" ht="12.75">
      <c r="B56" s="147"/>
      <c r="C56" s="148"/>
      <c r="D56" s="148"/>
      <c r="E56" s="108"/>
      <c r="F56" s="99"/>
      <c r="G56" s="108"/>
      <c r="H56" s="99"/>
      <c r="I56" s="108"/>
      <c r="J56" s="99"/>
      <c r="K56" s="108"/>
      <c r="L56" s="99"/>
      <c r="M56" s="108"/>
      <c r="N56" s="99"/>
      <c r="O56" s="108"/>
      <c r="P56" s="99"/>
      <c r="Q56" s="108"/>
      <c r="R56" s="99"/>
      <c r="S56" s="108"/>
      <c r="T56" s="99"/>
      <c r="U56" s="108"/>
      <c r="V56" s="99"/>
      <c r="W56" s="108"/>
      <c r="X56" s="99"/>
      <c r="Y56" s="108"/>
      <c r="Z56" s="99"/>
      <c r="AA56" s="108"/>
      <c r="AB56" s="99"/>
      <c r="AC56" s="108"/>
      <c r="AD56" s="99"/>
      <c r="AE56" s="108"/>
      <c r="AF56" s="99"/>
      <c r="AG56" s="108"/>
      <c r="AH56" s="108"/>
    </row>
    <row r="57" spans="2:34" s="110" customFormat="1" ht="12.75">
      <c r="B57" s="147"/>
      <c r="C57" s="148"/>
      <c r="D57" s="148"/>
      <c r="E57" s="108"/>
      <c r="F57" s="99"/>
      <c r="G57" s="108"/>
      <c r="H57" s="99"/>
      <c r="I57" s="108"/>
      <c r="J57" s="99"/>
      <c r="K57" s="108"/>
      <c r="L57" s="99"/>
      <c r="M57" s="108"/>
      <c r="N57" s="99"/>
      <c r="O57" s="108"/>
      <c r="P57" s="99"/>
      <c r="Q57" s="108"/>
      <c r="R57" s="99"/>
      <c r="S57" s="108"/>
      <c r="T57" s="99"/>
      <c r="U57" s="108"/>
      <c r="V57" s="99"/>
      <c r="W57" s="108"/>
      <c r="X57" s="99"/>
      <c r="Y57" s="108"/>
      <c r="Z57" s="99"/>
      <c r="AA57" s="108"/>
      <c r="AB57" s="99"/>
      <c r="AC57" s="108"/>
      <c r="AD57" s="99"/>
      <c r="AE57" s="108"/>
      <c r="AF57" s="99"/>
      <c r="AG57" s="108"/>
      <c r="AH57" s="108"/>
    </row>
    <row r="58" spans="2:34" s="110" customFormat="1" ht="12.75">
      <c r="B58" s="147"/>
      <c r="C58" s="148"/>
      <c r="D58" s="148"/>
      <c r="E58" s="108"/>
      <c r="F58" s="99"/>
      <c r="G58" s="108"/>
      <c r="H58" s="99"/>
      <c r="I58" s="108"/>
      <c r="J58" s="99"/>
      <c r="K58" s="108"/>
      <c r="L58" s="99"/>
      <c r="M58" s="108"/>
      <c r="N58" s="99"/>
      <c r="O58" s="108"/>
      <c r="P58" s="99"/>
      <c r="Q58" s="108"/>
      <c r="R58" s="99"/>
      <c r="S58" s="108"/>
      <c r="T58" s="99"/>
      <c r="U58" s="108"/>
      <c r="V58" s="99"/>
      <c r="W58" s="108"/>
      <c r="X58" s="99"/>
      <c r="Y58" s="108"/>
      <c r="Z58" s="99"/>
      <c r="AA58" s="108"/>
      <c r="AB58" s="99"/>
      <c r="AC58" s="108"/>
      <c r="AD58" s="99"/>
      <c r="AE58" s="108"/>
      <c r="AF58" s="99"/>
      <c r="AG58" s="108"/>
      <c r="AH58" s="108"/>
    </row>
    <row r="59" spans="2:34" s="110" customFormat="1" ht="12.75">
      <c r="B59" s="154"/>
      <c r="C59" s="146"/>
      <c r="D59" s="146"/>
      <c r="E59" s="74"/>
      <c r="F59" s="73"/>
      <c r="G59" s="74"/>
      <c r="H59" s="73"/>
      <c r="I59" s="74"/>
      <c r="J59" s="73"/>
      <c r="K59" s="74"/>
      <c r="L59" s="73"/>
      <c r="M59" s="74"/>
      <c r="N59" s="73"/>
      <c r="O59" s="74"/>
      <c r="P59" s="73"/>
      <c r="Q59" s="74"/>
      <c r="R59" s="73"/>
      <c r="S59" s="74"/>
      <c r="T59" s="73"/>
      <c r="U59" s="74"/>
      <c r="V59" s="73"/>
      <c r="W59" s="74"/>
      <c r="X59" s="73"/>
      <c r="Y59" s="74"/>
      <c r="Z59" s="73"/>
      <c r="AA59" s="74"/>
      <c r="AB59" s="73"/>
      <c r="AC59" s="74"/>
      <c r="AD59" s="73"/>
      <c r="AE59" s="74"/>
      <c r="AF59" s="73"/>
      <c r="AG59" s="74"/>
      <c r="AH59" s="74"/>
    </row>
    <row r="60" spans="2:34" s="110" customFormat="1" ht="12.75">
      <c r="B60" s="147"/>
      <c r="C60" s="148"/>
      <c r="D60" s="148"/>
      <c r="E60" s="108"/>
      <c r="F60" s="99"/>
      <c r="G60" s="108"/>
      <c r="H60" s="99"/>
      <c r="I60" s="108"/>
      <c r="J60" s="99"/>
      <c r="K60" s="108"/>
      <c r="L60" s="99"/>
      <c r="M60" s="108"/>
      <c r="N60" s="99"/>
      <c r="O60" s="108"/>
      <c r="P60" s="99"/>
      <c r="Q60" s="108"/>
      <c r="R60" s="99"/>
      <c r="S60" s="108"/>
      <c r="T60" s="99"/>
      <c r="U60" s="108"/>
      <c r="V60" s="99"/>
      <c r="W60" s="108"/>
      <c r="X60" s="99"/>
      <c r="Y60" s="108"/>
      <c r="Z60" s="99"/>
      <c r="AA60" s="108"/>
      <c r="AB60" s="99"/>
      <c r="AC60" s="108"/>
      <c r="AD60" s="99"/>
      <c r="AE60" s="108"/>
      <c r="AF60" s="99"/>
      <c r="AG60" s="108"/>
      <c r="AH60" s="108"/>
    </row>
    <row r="61" spans="2:34" s="110" customFormat="1" ht="12.75">
      <c r="B61" s="153"/>
      <c r="C61" s="148"/>
      <c r="D61" s="148"/>
      <c r="E61" s="108"/>
      <c r="F61" s="99"/>
      <c r="G61" s="108"/>
      <c r="H61" s="99"/>
      <c r="I61" s="108"/>
      <c r="J61" s="99"/>
      <c r="K61" s="108"/>
      <c r="L61" s="99"/>
      <c r="M61" s="108"/>
      <c r="N61" s="99"/>
      <c r="O61" s="108"/>
      <c r="P61" s="99"/>
      <c r="Q61" s="108"/>
      <c r="R61" s="99"/>
      <c r="S61" s="108"/>
      <c r="T61" s="99"/>
      <c r="U61" s="108"/>
      <c r="V61" s="99"/>
      <c r="W61" s="108"/>
      <c r="X61" s="99"/>
      <c r="Y61" s="108"/>
      <c r="Z61" s="99"/>
      <c r="AA61" s="108"/>
      <c r="AB61" s="99"/>
      <c r="AC61" s="108"/>
      <c r="AD61" s="99"/>
      <c r="AE61" s="108"/>
      <c r="AF61" s="99"/>
      <c r="AG61" s="108"/>
      <c r="AH61" s="108"/>
    </row>
    <row r="62" spans="2:34" s="110" customFormat="1" ht="12.75">
      <c r="B62" s="147"/>
      <c r="C62" s="148"/>
      <c r="D62" s="148"/>
      <c r="E62" s="108"/>
      <c r="F62" s="99"/>
      <c r="G62" s="108"/>
      <c r="H62" s="99"/>
      <c r="I62" s="108"/>
      <c r="J62" s="99"/>
      <c r="K62" s="108"/>
      <c r="L62" s="99"/>
      <c r="M62" s="108"/>
      <c r="N62" s="99"/>
      <c r="O62" s="108"/>
      <c r="P62" s="99"/>
      <c r="Q62" s="108"/>
      <c r="R62" s="99"/>
      <c r="S62" s="108"/>
      <c r="T62" s="99"/>
      <c r="U62" s="108"/>
      <c r="V62" s="99"/>
      <c r="W62" s="108"/>
      <c r="X62" s="99"/>
      <c r="Y62" s="108"/>
      <c r="Z62" s="99"/>
      <c r="AA62" s="108"/>
      <c r="AB62" s="99"/>
      <c r="AC62" s="108"/>
      <c r="AD62" s="99"/>
      <c r="AE62" s="108"/>
      <c r="AF62" s="99"/>
      <c r="AG62" s="108"/>
      <c r="AH62" s="108"/>
    </row>
    <row r="63" spans="2:34" s="110" customFormat="1" ht="12.75">
      <c r="B63" s="147"/>
      <c r="C63" s="148"/>
      <c r="D63" s="148"/>
      <c r="E63" s="108"/>
      <c r="F63" s="99"/>
      <c r="G63" s="108"/>
      <c r="H63" s="99"/>
      <c r="I63" s="108"/>
      <c r="J63" s="99"/>
      <c r="K63" s="108"/>
      <c r="L63" s="99"/>
      <c r="M63" s="108"/>
      <c r="N63" s="99"/>
      <c r="O63" s="108"/>
      <c r="P63" s="99"/>
      <c r="Q63" s="108"/>
      <c r="R63" s="99"/>
      <c r="S63" s="108"/>
      <c r="T63" s="99"/>
      <c r="U63" s="108"/>
      <c r="V63" s="99"/>
      <c r="W63" s="108"/>
      <c r="X63" s="99"/>
      <c r="Y63" s="108"/>
      <c r="Z63" s="99"/>
      <c r="AA63" s="108"/>
      <c r="AB63" s="99"/>
      <c r="AC63" s="108"/>
      <c r="AD63" s="99"/>
      <c r="AE63" s="108"/>
      <c r="AF63" s="99"/>
      <c r="AG63" s="108"/>
      <c r="AH63" s="108"/>
    </row>
    <row r="64" spans="2:34" s="110" customFormat="1" ht="12.75">
      <c r="B64" s="154"/>
      <c r="C64" s="148"/>
      <c r="D64" s="148"/>
      <c r="E64" s="108"/>
      <c r="F64" s="99"/>
      <c r="G64" s="108"/>
      <c r="H64" s="99"/>
      <c r="I64" s="108"/>
      <c r="J64" s="99"/>
      <c r="K64" s="108"/>
      <c r="L64" s="99"/>
      <c r="M64" s="108"/>
      <c r="N64" s="99"/>
      <c r="O64" s="108"/>
      <c r="P64" s="99"/>
      <c r="Q64" s="108"/>
      <c r="R64" s="99"/>
      <c r="S64" s="108"/>
      <c r="T64" s="99"/>
      <c r="U64" s="108"/>
      <c r="V64" s="99"/>
      <c r="W64" s="108"/>
      <c r="X64" s="99"/>
      <c r="Y64" s="108"/>
      <c r="Z64" s="99"/>
      <c r="AA64" s="108"/>
      <c r="AB64" s="99"/>
      <c r="AC64" s="108"/>
      <c r="AD64" s="99"/>
      <c r="AE64" s="108"/>
      <c r="AF64" s="99"/>
      <c r="AG64" s="108"/>
      <c r="AH64" s="108"/>
    </row>
    <row r="65" spans="2:34" s="110" customFormat="1" ht="12.75">
      <c r="B65" s="147"/>
      <c r="C65" s="148"/>
      <c r="D65" s="148"/>
      <c r="E65" s="108"/>
      <c r="F65" s="99"/>
      <c r="G65" s="108"/>
      <c r="H65" s="99"/>
      <c r="I65" s="108"/>
      <c r="J65" s="99"/>
      <c r="K65" s="108"/>
      <c r="L65" s="99"/>
      <c r="M65" s="108"/>
      <c r="N65" s="99"/>
      <c r="O65" s="108"/>
      <c r="P65" s="99"/>
      <c r="Q65" s="108"/>
      <c r="R65" s="99"/>
      <c r="S65" s="108"/>
      <c r="T65" s="99"/>
      <c r="U65" s="108"/>
      <c r="V65" s="99"/>
      <c r="W65" s="108"/>
      <c r="X65" s="99"/>
      <c r="Y65" s="108"/>
      <c r="Z65" s="99"/>
      <c r="AA65" s="108"/>
      <c r="AB65" s="99"/>
      <c r="AC65" s="108"/>
      <c r="AD65" s="99"/>
      <c r="AE65" s="108"/>
      <c r="AF65" s="99"/>
      <c r="AG65" s="108"/>
      <c r="AH65" s="108"/>
    </row>
    <row r="66" spans="2:34" s="110" customFormat="1" ht="12.75">
      <c r="B66" s="150"/>
      <c r="C66" s="146"/>
      <c r="D66" s="146"/>
      <c r="E66" s="74"/>
      <c r="F66" s="73"/>
      <c r="G66" s="74"/>
      <c r="H66" s="73"/>
      <c r="I66" s="74"/>
      <c r="J66" s="73"/>
      <c r="K66" s="74"/>
      <c r="L66" s="73"/>
      <c r="M66" s="74"/>
      <c r="N66" s="73"/>
      <c r="O66" s="74"/>
      <c r="P66" s="73"/>
      <c r="Q66" s="74"/>
      <c r="R66" s="73"/>
      <c r="S66" s="74"/>
      <c r="T66" s="73"/>
      <c r="U66" s="74"/>
      <c r="V66" s="73"/>
      <c r="W66" s="74"/>
      <c r="X66" s="73"/>
      <c r="Y66" s="74"/>
      <c r="Z66" s="73"/>
      <c r="AA66" s="74"/>
      <c r="AB66" s="73"/>
      <c r="AC66" s="74"/>
      <c r="AD66" s="73"/>
      <c r="AE66" s="74"/>
      <c r="AF66" s="73"/>
      <c r="AG66" s="74"/>
      <c r="AH66" s="74"/>
    </row>
    <row r="67" spans="3:34" s="110" customFormat="1" ht="12.75">
      <c r="C67" s="148"/>
      <c r="D67" s="148"/>
      <c r="E67" s="108"/>
      <c r="F67" s="99"/>
      <c r="G67" s="108"/>
      <c r="H67" s="99"/>
      <c r="I67" s="108"/>
      <c r="J67" s="99"/>
      <c r="K67" s="108"/>
      <c r="L67" s="99"/>
      <c r="M67" s="108"/>
      <c r="N67" s="99"/>
      <c r="O67" s="108"/>
      <c r="P67" s="99"/>
      <c r="Q67" s="108"/>
      <c r="R67" s="99"/>
      <c r="S67" s="108"/>
      <c r="T67" s="99"/>
      <c r="U67" s="108"/>
      <c r="V67" s="99"/>
      <c r="W67" s="108"/>
      <c r="X67" s="99"/>
      <c r="Y67" s="108"/>
      <c r="Z67" s="99"/>
      <c r="AA67" s="108"/>
      <c r="AB67" s="99"/>
      <c r="AC67" s="108"/>
      <c r="AD67" s="99"/>
      <c r="AE67" s="108"/>
      <c r="AF67" s="108"/>
      <c r="AG67" s="108"/>
      <c r="AH67" s="108"/>
    </row>
    <row r="68" spans="2:34" s="110" customFormat="1" ht="12.75">
      <c r="B68" s="149"/>
      <c r="C68" s="148"/>
      <c r="D68" s="148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O68" s="108"/>
      <c r="P68" s="99"/>
      <c r="Q68" s="108"/>
      <c r="R68" s="99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  <c r="AF68" s="108"/>
      <c r="AG68" s="108"/>
      <c r="AH68" s="108"/>
    </row>
    <row r="69" spans="2:34" s="110" customFormat="1" ht="12.75">
      <c r="B69" s="150"/>
      <c r="C69" s="146"/>
      <c r="D69" s="146"/>
      <c r="E69" s="74"/>
      <c r="F69" s="73"/>
      <c r="G69" s="74"/>
      <c r="H69" s="73"/>
      <c r="I69" s="74"/>
      <c r="J69" s="73"/>
      <c r="K69" s="74"/>
      <c r="L69" s="73"/>
      <c r="M69" s="74"/>
      <c r="N69" s="73"/>
      <c r="O69" s="74"/>
      <c r="P69" s="73"/>
      <c r="Q69" s="74"/>
      <c r="R69" s="73"/>
      <c r="S69" s="74"/>
      <c r="T69" s="73"/>
      <c r="U69" s="74"/>
      <c r="V69" s="73"/>
      <c r="W69" s="74"/>
      <c r="X69" s="73"/>
      <c r="Y69" s="74"/>
      <c r="Z69" s="73"/>
      <c r="AA69" s="74"/>
      <c r="AB69" s="73"/>
      <c r="AC69" s="74"/>
      <c r="AD69" s="73"/>
      <c r="AE69" s="74"/>
      <c r="AF69" s="73"/>
      <c r="AG69" s="74"/>
      <c r="AH69" s="74"/>
    </row>
    <row r="70" spans="2:34" s="110" customFormat="1" ht="12.75">
      <c r="B70" s="147"/>
      <c r="C70" s="148"/>
      <c r="D70" s="148"/>
      <c r="E70" s="108"/>
      <c r="F70" s="99"/>
      <c r="G70" s="108"/>
      <c r="H70" s="99"/>
      <c r="I70" s="108"/>
      <c r="J70" s="99"/>
      <c r="K70" s="108"/>
      <c r="L70" s="99"/>
      <c r="M70" s="108"/>
      <c r="N70" s="99"/>
      <c r="O70" s="108"/>
      <c r="P70" s="99"/>
      <c r="Q70" s="108"/>
      <c r="R70" s="99"/>
      <c r="S70" s="108"/>
      <c r="T70" s="99"/>
      <c r="U70" s="108"/>
      <c r="V70" s="99"/>
      <c r="W70" s="108"/>
      <c r="X70" s="99"/>
      <c r="Y70" s="108"/>
      <c r="Z70" s="99"/>
      <c r="AA70" s="108"/>
      <c r="AB70" s="99"/>
      <c r="AC70" s="108"/>
      <c r="AD70" s="99"/>
      <c r="AE70" s="108"/>
      <c r="AF70" s="99"/>
      <c r="AG70" s="108"/>
      <c r="AH70" s="108"/>
    </row>
    <row r="71" spans="2:34" s="110" customFormat="1" ht="12.75">
      <c r="B71" s="147"/>
      <c r="C71" s="148"/>
      <c r="D71" s="148"/>
      <c r="E71" s="108"/>
      <c r="F71" s="99"/>
      <c r="G71" s="108"/>
      <c r="H71" s="99"/>
      <c r="I71" s="108"/>
      <c r="J71" s="99"/>
      <c r="K71" s="108"/>
      <c r="L71" s="99"/>
      <c r="M71" s="108"/>
      <c r="N71" s="99"/>
      <c r="O71" s="108"/>
      <c r="P71" s="99"/>
      <c r="Q71" s="108"/>
      <c r="R71" s="99"/>
      <c r="S71" s="108"/>
      <c r="T71" s="99"/>
      <c r="U71" s="108"/>
      <c r="V71" s="99"/>
      <c r="W71" s="108"/>
      <c r="X71" s="99"/>
      <c r="Y71" s="108"/>
      <c r="Z71" s="99"/>
      <c r="AA71" s="108"/>
      <c r="AB71" s="99"/>
      <c r="AC71" s="108"/>
      <c r="AD71" s="99"/>
      <c r="AE71" s="108"/>
      <c r="AF71" s="99"/>
      <c r="AG71" s="108"/>
      <c r="AH71" s="108"/>
    </row>
    <row r="72" spans="2:34" s="110" customFormat="1" ht="12.75">
      <c r="B72" s="147"/>
      <c r="C72" s="148"/>
      <c r="D72" s="148"/>
      <c r="E72" s="108"/>
      <c r="F72" s="99"/>
      <c r="G72" s="108"/>
      <c r="H72" s="99"/>
      <c r="I72" s="108"/>
      <c r="J72" s="99"/>
      <c r="K72" s="108"/>
      <c r="L72" s="99"/>
      <c r="M72" s="108"/>
      <c r="N72" s="99"/>
      <c r="O72" s="108"/>
      <c r="P72" s="99"/>
      <c r="Q72" s="108"/>
      <c r="R72" s="99"/>
      <c r="S72" s="108"/>
      <c r="T72" s="99"/>
      <c r="U72" s="108"/>
      <c r="V72" s="99"/>
      <c r="W72" s="108"/>
      <c r="X72" s="99"/>
      <c r="Y72" s="108"/>
      <c r="Z72" s="99"/>
      <c r="AA72" s="108"/>
      <c r="AB72" s="99"/>
      <c r="AC72" s="108"/>
      <c r="AD72" s="99"/>
      <c r="AE72" s="108"/>
      <c r="AF72" s="99"/>
      <c r="AG72" s="108"/>
      <c r="AH72" s="108"/>
    </row>
    <row r="73" spans="2:34" s="110" customFormat="1" ht="12.75">
      <c r="B73" s="150"/>
      <c r="C73" s="146"/>
      <c r="D73" s="146"/>
      <c r="E73" s="74"/>
      <c r="F73" s="73"/>
      <c r="G73" s="74"/>
      <c r="H73" s="73"/>
      <c r="I73" s="74"/>
      <c r="J73" s="73"/>
      <c r="K73" s="74"/>
      <c r="L73" s="73"/>
      <c r="M73" s="74"/>
      <c r="N73" s="73"/>
      <c r="O73" s="74"/>
      <c r="P73" s="73"/>
      <c r="Q73" s="74"/>
      <c r="R73" s="73"/>
      <c r="S73" s="74"/>
      <c r="T73" s="73"/>
      <c r="U73" s="74"/>
      <c r="V73" s="73"/>
      <c r="W73" s="74"/>
      <c r="X73" s="73"/>
      <c r="Y73" s="74"/>
      <c r="Z73" s="73"/>
      <c r="AA73" s="74"/>
      <c r="AB73" s="73"/>
      <c r="AC73" s="74"/>
      <c r="AD73" s="73"/>
      <c r="AE73" s="74"/>
      <c r="AF73" s="73"/>
      <c r="AG73" s="74"/>
      <c r="AH73" s="74"/>
    </row>
    <row r="74" spans="3:34" s="110" customFormat="1" ht="12.75">
      <c r="C74" s="148"/>
      <c r="D74" s="148"/>
      <c r="E74" s="108"/>
      <c r="F74" s="99"/>
      <c r="G74" s="108"/>
      <c r="H74" s="99"/>
      <c r="I74" s="108"/>
      <c r="J74" s="99"/>
      <c r="K74" s="108"/>
      <c r="L74" s="99"/>
      <c r="M74" s="108"/>
      <c r="N74" s="99"/>
      <c r="O74" s="108"/>
      <c r="P74" s="99"/>
      <c r="Q74" s="108"/>
      <c r="R74" s="99"/>
      <c r="S74" s="108"/>
      <c r="T74" s="99"/>
      <c r="U74" s="108"/>
      <c r="V74" s="99"/>
      <c r="W74" s="108"/>
      <c r="X74" s="99"/>
      <c r="Y74" s="108"/>
      <c r="Z74" s="99"/>
      <c r="AA74" s="108"/>
      <c r="AB74" s="99"/>
      <c r="AC74" s="108"/>
      <c r="AD74" s="99"/>
      <c r="AE74" s="108"/>
      <c r="AF74" s="99"/>
      <c r="AG74" s="108"/>
      <c r="AH74" s="108"/>
    </row>
    <row r="75" spans="2:34" s="110" customFormat="1" ht="15.75">
      <c r="B75" s="151"/>
      <c r="C75" s="146"/>
      <c r="D75" s="146"/>
      <c r="E75" s="74"/>
      <c r="F75" s="73"/>
      <c r="G75" s="74"/>
      <c r="H75" s="73"/>
      <c r="I75" s="74"/>
      <c r="J75" s="73"/>
      <c r="K75" s="74"/>
      <c r="L75" s="73"/>
      <c r="M75" s="74"/>
      <c r="N75" s="73"/>
      <c r="O75" s="74"/>
      <c r="P75" s="73"/>
      <c r="Q75" s="74"/>
      <c r="R75" s="73"/>
      <c r="S75" s="74"/>
      <c r="T75" s="73"/>
      <c r="U75" s="74"/>
      <c r="V75" s="73"/>
      <c r="W75" s="74"/>
      <c r="X75" s="73"/>
      <c r="Y75" s="74"/>
      <c r="Z75" s="73"/>
      <c r="AA75" s="74"/>
      <c r="AB75" s="73"/>
      <c r="AC75" s="74"/>
      <c r="AD75" s="73"/>
      <c r="AE75" s="74"/>
      <c r="AF75" s="73"/>
      <c r="AG75" s="74"/>
      <c r="AH75" s="74"/>
    </row>
    <row r="76" s="110" customFormat="1" ht="12.75">
      <c r="D76" s="148"/>
    </row>
  </sheetData>
  <sheetProtection sheet="1" objects="1" scenarios="1"/>
  <conditionalFormatting sqref="E7:E31">
    <cfRule type="expression" priority="1" dxfId="0" stopIfTrue="1">
      <formula>C$7&gt;0</formula>
    </cfRule>
  </conditionalFormatting>
  <conditionalFormatting sqref="N29 H29 J29 L29 R29 T29 V29 X29 Z29">
    <cfRule type="expression" priority="2" dxfId="13" stopIfTrue="1">
      <formula>F$7&gt;0</formula>
    </cfRule>
  </conditionalFormatting>
  <conditionalFormatting sqref="G7:G24 G26:G31">
    <cfRule type="expression" priority="3" dxfId="0" stopIfTrue="1">
      <formula>$F$7&gt;0</formula>
    </cfRule>
  </conditionalFormatting>
  <conditionalFormatting sqref="I7:I31">
    <cfRule type="expression" priority="4" dxfId="0" stopIfTrue="1">
      <formula>$H$7&gt;0</formula>
    </cfRule>
  </conditionalFormatting>
  <conditionalFormatting sqref="K7:K31">
    <cfRule type="expression" priority="5" dxfId="0" stopIfTrue="1">
      <formula>$J$7&gt;0</formula>
    </cfRule>
  </conditionalFormatting>
  <conditionalFormatting sqref="M7:M31">
    <cfRule type="expression" priority="6" dxfId="0" stopIfTrue="1">
      <formula>$L$7&gt;0</formula>
    </cfRule>
  </conditionalFormatting>
  <conditionalFormatting sqref="O7:O31">
    <cfRule type="expression" priority="7" dxfId="0" stopIfTrue="1">
      <formula>$N$7&gt;0</formula>
    </cfRule>
  </conditionalFormatting>
  <conditionalFormatting sqref="Q7:Q31">
    <cfRule type="expression" priority="8" dxfId="0" stopIfTrue="1">
      <formula>$P$7&gt;0</formula>
    </cfRule>
  </conditionalFormatting>
  <conditionalFormatting sqref="S7:S31">
    <cfRule type="expression" priority="9" dxfId="0" stopIfTrue="1">
      <formula>$R$7&gt;0</formula>
    </cfRule>
  </conditionalFormatting>
  <conditionalFormatting sqref="U7:U31">
    <cfRule type="expression" priority="10" dxfId="0" stopIfTrue="1">
      <formula>$T$7&gt;0</formula>
    </cfRule>
  </conditionalFormatting>
  <conditionalFormatting sqref="W7:W31">
    <cfRule type="expression" priority="11" dxfId="0" stopIfTrue="1">
      <formula>$V$7&gt;0</formula>
    </cfRule>
  </conditionalFormatting>
  <conditionalFormatting sqref="Y7:Y31">
    <cfRule type="expression" priority="12" dxfId="0" stopIfTrue="1">
      <formula>$X$7&gt;0</formula>
    </cfRule>
  </conditionalFormatting>
  <conditionalFormatting sqref="AA7:AA31">
    <cfRule type="expression" priority="13" dxfId="0" stopIfTrue="1">
      <formula>$Z$7&gt;0</formula>
    </cfRule>
  </conditionalFormatting>
  <conditionalFormatting sqref="G25">
    <cfRule type="expression" priority="14" dxfId="1" stopIfTrue="1">
      <formula>$G$25&gt;0</formula>
    </cfRule>
    <cfRule type="expression" priority="15" dxfId="0" stopIfTrue="1">
      <formula>$F$7&gt;0</formula>
    </cfRule>
  </conditionalFormatting>
  <printOptions/>
  <pageMargins left="0.25" right="0.25" top="0.5" bottom="0.5" header="0.5" footer="0.5"/>
  <pageSetup fitToHeight="1" fitToWidth="1" horizontalDpi="300" verticalDpi="300" orientation="landscape" scale="49" r:id="rId3"/>
  <headerFooter alignWithMargins="0">
    <oddFooter>&amp;R&amp;"Times New Roman,Italic"&amp;9ESC 12/Template/May 2009/Admin Lead-SF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Brewton, Woody</dc:creator>
  <cp:keywords/>
  <dc:description/>
  <cp:lastModifiedBy>Woody Brewton</cp:lastModifiedBy>
  <cp:lastPrinted>2009-05-26T18:54:07Z</cp:lastPrinted>
  <dcterms:created xsi:type="dcterms:W3CDTF">2001-03-21T18:14:37Z</dcterms:created>
  <dcterms:modified xsi:type="dcterms:W3CDTF">2010-12-07T16:22:47Z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